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C6419952-AF16-4E48-ACA7-EE3C36F8D4A4}" xr6:coauthVersionLast="47" xr6:coauthVersionMax="47" xr10:uidLastSave="{00000000-0000-0000-0000-000000000000}"/>
  <bookViews>
    <workbookView xWindow="-110" yWindow="-110" windowWidth="19420" windowHeight="11500" xr2:uid="{1B867AC5-EDF3-4665-8020-6EF177FE0E6E}"/>
  </bookViews>
  <sheets>
    <sheet name="計算ツール" sheetId="1" r:id="rId1"/>
  </sheets>
  <definedNames>
    <definedName name="_xlnm.Print_Area" localSheetId="0">計算ツール!$A$1:$J$22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1" l="1"/>
  <c r="V22" i="1"/>
  <c r="O20" i="1"/>
  <c r="O21" i="1" s="1"/>
  <c r="O23" i="1" s="1"/>
  <c r="O10" i="1"/>
  <c r="M16" i="1" s="1"/>
  <c r="M11" i="1"/>
  <c r="M10" i="1"/>
  <c r="O11" i="1"/>
  <c r="O13" i="1" l="1"/>
  <c r="M13" i="1"/>
  <c r="M14" i="1" l="1"/>
  <c r="M17" i="1" s="1"/>
  <c r="C17" i="1" s="1"/>
  <c r="H15" i="1" l="1"/>
  <c r="G17" i="1" s="1"/>
</calcChain>
</file>

<file path=xl/sharedStrings.xml><?xml version="1.0" encoding="utf-8"?>
<sst xmlns="http://schemas.openxmlformats.org/spreadsheetml/2006/main" count="57" uniqueCount="53">
  <si>
    <t>非表示列</t>
    <rPh sb="0" eb="3">
      <t>ヒヒョウジ</t>
    </rPh>
    <rPh sb="3" eb="4">
      <t>レツ</t>
    </rPh>
    <phoneticPr fontId="2"/>
  </si>
  <si>
    <r>
      <rPr>
        <sz val="18"/>
        <color theme="1"/>
        <rFont val="游ゴシック"/>
        <family val="3"/>
        <charset val="128"/>
        <scheme val="minor"/>
      </rPr>
      <t xml:space="preserve">令和７年度補正　
再生可能エネルギー導入拡大・分散型エネルギーリソース導入支援等事業費補助金
（DR リソース導入のための家庭用蓄電システム等導入支援事業）家庭用蓄電システム導入支援事業
</t>
    </r>
    <r>
      <rPr>
        <b/>
        <sz val="18"/>
        <color theme="1"/>
        <rFont val="游ゴシック"/>
        <family val="3"/>
        <charset val="128"/>
        <scheme val="minor"/>
      </rPr>
      <t>目標価格・補助金上限額　計算ツール　～家庭用蓄電システム用～</t>
    </r>
    <rPh sb="102" eb="104">
      <t>ジョウゲン</t>
    </rPh>
    <phoneticPr fontId="2"/>
  </si>
  <si>
    <t>　</t>
    <phoneticPr fontId="2"/>
  </si>
  <si>
    <r>
      <rPr>
        <u/>
        <sz val="14"/>
        <rFont val="游ゴシック"/>
        <family val="3"/>
        <charset val="128"/>
        <scheme val="minor"/>
      </rPr>
      <t>■対象となる家庭用蓄電システムについて</t>
    </r>
    <r>
      <rPr>
        <sz val="14"/>
        <rFont val="游ゴシック"/>
        <family val="3"/>
        <charset val="128"/>
        <scheme val="minor"/>
      </rPr>
      <t xml:space="preserve">
本事業で申請可能な家庭用蓄電システムの一覧はこちらを参照してください。</t>
    </r>
    <rPh sb="1" eb="3">
      <t>タイショウ</t>
    </rPh>
    <rPh sb="6" eb="11">
      <t>カテイヨウチクデン</t>
    </rPh>
    <rPh sb="20" eb="23">
      <t>ホンジギョウ</t>
    </rPh>
    <rPh sb="24" eb="28">
      <t>シンセイカノウ</t>
    </rPh>
    <rPh sb="29" eb="34">
      <t>カテイヨウチクデン</t>
    </rPh>
    <rPh sb="39" eb="41">
      <t>イチラン</t>
    </rPh>
    <rPh sb="46" eb="48">
      <t>サンショウ</t>
    </rPh>
    <phoneticPr fontId="2"/>
  </si>
  <si>
    <t>https://dr-battery.sii.or.jp/r7h/product-search/</t>
    <phoneticPr fontId="2"/>
  </si>
  <si>
    <t>全ての黄色セルに入力、プルダウン選択をしてください</t>
    <rPh sb="0" eb="1">
      <t>スベ</t>
    </rPh>
    <rPh sb="3" eb="5">
      <t>キイロ</t>
    </rPh>
    <rPh sb="8" eb="10">
      <t>ニュウリョク</t>
    </rPh>
    <rPh sb="16" eb="18">
      <t>センタク</t>
    </rPh>
    <phoneticPr fontId="2"/>
  </si>
  <si>
    <t>■機器情報の入力</t>
    <rPh sb="1" eb="5">
      <t>キキジョウホウ</t>
    </rPh>
    <rPh sb="6" eb="8">
      <t>ニュウリョク</t>
    </rPh>
    <phoneticPr fontId="2"/>
  </si>
  <si>
    <t>■補助金基準額の入力</t>
    <rPh sb="1" eb="4">
      <t>ホジョキン</t>
    </rPh>
    <rPh sb="4" eb="6">
      <t>キジュン</t>
    </rPh>
    <rPh sb="6" eb="7">
      <t>ガク</t>
    </rPh>
    <rPh sb="8" eb="10">
      <t>ニュウリョク</t>
    </rPh>
    <phoneticPr fontId="2"/>
  </si>
  <si>
    <t>■目標価格計算過程</t>
    <rPh sb="1" eb="5">
      <t>モクヒョウカカク</t>
    </rPh>
    <rPh sb="5" eb="9">
      <t>ケイサンカテイ</t>
    </rPh>
    <phoneticPr fontId="2"/>
  </si>
  <si>
    <t>プルダウン</t>
    <phoneticPr fontId="2"/>
  </si>
  <si>
    <t>「家庭用蓄電システムの一覧」に掲載されている「補助対象製品」から機器情報（当事業に登録されている補助対象蓄電システムの機器情報）を確認し、以下を入力してください。</t>
    <phoneticPr fontId="2"/>
  </si>
  <si>
    <t>「家庭用蓄電システムの一覧」に掲載されている「補助対象製品」から補助対象蓄電システムの補助金基準額を確認し、以下入力してください。</t>
    <rPh sb="1" eb="6">
      <t>カテイヨウチクデン</t>
    </rPh>
    <rPh sb="11" eb="13">
      <t>イチラン</t>
    </rPh>
    <rPh sb="15" eb="17">
      <t>ケイサイ</t>
    </rPh>
    <rPh sb="23" eb="25">
      <t>ホジョ</t>
    </rPh>
    <rPh sb="25" eb="27">
      <t>タイショウ</t>
    </rPh>
    <rPh sb="27" eb="29">
      <t>セイヒン</t>
    </rPh>
    <rPh sb="32" eb="38">
      <t>ホジョタイショウチクデン</t>
    </rPh>
    <rPh sb="50" eb="52">
      <t>カクニン</t>
    </rPh>
    <rPh sb="54" eb="56">
      <t>イカ</t>
    </rPh>
    <rPh sb="56" eb="58">
      <t>ニュウリョク</t>
    </rPh>
    <phoneticPr fontId="2"/>
  </si>
  <si>
    <t>定格出力
（小数点第2位切り捨て）</t>
    <rPh sb="0" eb="4">
      <t>テイカクシュツリョク</t>
    </rPh>
    <rPh sb="6" eb="10">
      <t>ショウスウテンダイ</t>
    </rPh>
    <rPh sb="11" eb="12">
      <t>イ</t>
    </rPh>
    <rPh sb="12" eb="13">
      <t>キ</t>
    </rPh>
    <rPh sb="14" eb="15">
      <t>ス</t>
    </rPh>
    <phoneticPr fontId="2"/>
  </si>
  <si>
    <t>蓄電容量
（小数点第2位切り捨て）</t>
    <rPh sb="0" eb="4">
      <t>チクデンヨウリョウ</t>
    </rPh>
    <rPh sb="6" eb="10">
      <t>ショウスウテンダイ</t>
    </rPh>
    <rPh sb="11" eb="12">
      <t>イ</t>
    </rPh>
    <rPh sb="12" eb="13">
      <t>キ</t>
    </rPh>
    <rPh sb="14" eb="15">
      <t>ス</t>
    </rPh>
    <phoneticPr fontId="2"/>
  </si>
  <si>
    <t>選択してください</t>
    <rPh sb="0" eb="2">
      <t>センタク</t>
    </rPh>
    <phoneticPr fontId="2"/>
  </si>
  <si>
    <t>電力変換装置タイプ</t>
    <phoneticPr fontId="2"/>
  </si>
  <si>
    <r>
      <t xml:space="preserve">定格出力(kW)
</t>
    </r>
    <r>
      <rPr>
        <b/>
        <sz val="9"/>
        <color theme="1"/>
        <rFont val="游ゴシック"/>
        <family val="3"/>
        <charset val="128"/>
        <scheme val="minor"/>
      </rPr>
      <t>※小数点第二位以下は切り捨て</t>
    </r>
    <rPh sb="10" eb="13">
      <t>ショウスウテン</t>
    </rPh>
    <rPh sb="13" eb="14">
      <t>ダイ</t>
    </rPh>
    <rPh sb="14" eb="16">
      <t>ニイ</t>
    </rPh>
    <rPh sb="16" eb="18">
      <t>イカ</t>
    </rPh>
    <rPh sb="19" eb="20">
      <t>キ</t>
    </rPh>
    <rPh sb="21" eb="22">
      <t>ス</t>
    </rPh>
    <phoneticPr fontId="2"/>
  </si>
  <si>
    <r>
      <t>補助金基準額(万円/kWh</t>
    </r>
    <r>
      <rPr>
        <b/>
        <vertAlign val="superscript"/>
        <sz val="12"/>
        <color theme="1"/>
        <rFont val="游ゴシック"/>
        <family val="3"/>
        <charset val="128"/>
        <scheme val="minor"/>
      </rPr>
      <t>※</t>
    </r>
    <r>
      <rPr>
        <b/>
        <sz val="12"/>
        <color theme="1"/>
        <rFont val="游ゴシック"/>
        <family val="3"/>
        <charset val="128"/>
        <scheme val="minor"/>
      </rPr>
      <t xml:space="preserve">)
</t>
    </r>
    <r>
      <rPr>
        <b/>
        <sz val="9"/>
        <color theme="1"/>
        <rFont val="游ゴシック"/>
        <family val="3"/>
        <charset val="128"/>
        <scheme val="minor"/>
      </rPr>
      <t>※初期実効容量</t>
    </r>
    <rPh sb="0" eb="3">
      <t>ホジョキン</t>
    </rPh>
    <rPh sb="3" eb="6">
      <t>キジュンガク</t>
    </rPh>
    <rPh sb="7" eb="9">
      <t>マンエン</t>
    </rPh>
    <rPh sb="17" eb="19">
      <t>ショキ</t>
    </rPh>
    <rPh sb="19" eb="21">
      <t>ジッコウ</t>
    </rPh>
    <rPh sb="21" eb="23">
      <t>ヨウリョウ</t>
    </rPh>
    <phoneticPr fontId="2"/>
  </si>
  <si>
    <t>ハイブリッド判定
（ハイブリッドなら1）</t>
    <rPh sb="6" eb="8">
      <t>ハンテイ</t>
    </rPh>
    <phoneticPr fontId="2"/>
  </si>
  <si>
    <t>逆潮流判定
（該当なら1）</t>
    <rPh sb="0" eb="3">
      <t>ギャクチョウリュウ</t>
    </rPh>
    <rPh sb="3" eb="5">
      <t>ハンテイ</t>
    </rPh>
    <rPh sb="7" eb="9">
      <t>ガイトウ</t>
    </rPh>
    <phoneticPr fontId="2"/>
  </si>
  <si>
    <t>○</t>
    <phoneticPr fontId="2"/>
  </si>
  <si>
    <r>
      <t xml:space="preserve">蓄電容量(kWh)
</t>
    </r>
    <r>
      <rPr>
        <b/>
        <sz val="9"/>
        <color theme="1"/>
        <rFont val="游ゴシック"/>
        <family val="3"/>
        <charset val="128"/>
        <scheme val="minor"/>
      </rPr>
      <t>※小数点第二位以下は切り捨て</t>
    </r>
    <rPh sb="0" eb="2">
      <t>チクデン</t>
    </rPh>
    <rPh sb="2" eb="4">
      <t>ヨウリョウ</t>
    </rPh>
    <phoneticPr fontId="2"/>
  </si>
  <si>
    <t>ハイブリッド控除単価</t>
    <rPh sb="6" eb="10">
      <t>コウジョタンカ</t>
    </rPh>
    <phoneticPr fontId="2"/>
  </si>
  <si>
    <t>逆潮流単価</t>
    <rPh sb="0" eb="3">
      <t>ギャクチョウリュウ</t>
    </rPh>
    <rPh sb="3" eb="5">
      <t>タンカ</t>
    </rPh>
    <phoneticPr fontId="2"/>
  </si>
  <si>
    <t>×</t>
    <phoneticPr fontId="2"/>
  </si>
  <si>
    <t>専用</t>
    <rPh sb="0" eb="2">
      <t>センヨウ</t>
    </rPh>
    <phoneticPr fontId="2"/>
  </si>
  <si>
    <t>初期実効容量(kWh)</t>
    <rPh sb="0" eb="2">
      <t>ショキ</t>
    </rPh>
    <rPh sb="2" eb="4">
      <t>ジッコウ</t>
    </rPh>
    <rPh sb="4" eb="6">
      <t>ヨウリョウ</t>
    </rPh>
    <phoneticPr fontId="2"/>
  </si>
  <si>
    <t>■購入予定価格(税抜き)の入力
家庭用蓄電システム購入価格と工事費の合計額をご記入ください.
黄色セル全てに入力後、申請の可否が確認できます。</t>
    <rPh sb="1" eb="7">
      <t>コウニュウヨテイカカク</t>
    </rPh>
    <rPh sb="8" eb="10">
      <t>ゼイヌ</t>
    </rPh>
    <rPh sb="13" eb="15">
      <t>ニュウリョク</t>
    </rPh>
    <phoneticPr fontId="2"/>
  </si>
  <si>
    <t>ハイブリッド控除額</t>
    <rPh sb="6" eb="8">
      <t>コウジョ</t>
    </rPh>
    <rPh sb="8" eb="9">
      <t>ガク</t>
    </rPh>
    <phoneticPr fontId="2"/>
  </si>
  <si>
    <t>逆潮流控除額</t>
    <rPh sb="0" eb="3">
      <t>ギャクチョウリュウ</t>
    </rPh>
    <rPh sb="3" eb="5">
      <t>コウジョ</t>
    </rPh>
    <rPh sb="5" eb="6">
      <t>ガク</t>
    </rPh>
    <phoneticPr fontId="2"/>
  </si>
  <si>
    <t>ハイブリッド</t>
    <phoneticPr fontId="2"/>
  </si>
  <si>
    <t>A　控除額合計
（ハイ＋逆潮）</t>
    <rPh sb="2" eb="7">
      <t>コウジョガクゴウケイ</t>
    </rPh>
    <rPh sb="12" eb="14">
      <t>ギャクチョウ</t>
    </rPh>
    <phoneticPr fontId="2"/>
  </si>
  <si>
    <t>逆潮流可能な蓄電システム
（認証取得済み）</t>
    <rPh sb="0" eb="5">
      <t>ギャクチョウリュウカノウ</t>
    </rPh>
    <rPh sb="6" eb="8">
      <t>チクデン</t>
    </rPh>
    <rPh sb="14" eb="19">
      <t>ニンショウシュトクズ</t>
    </rPh>
    <phoneticPr fontId="2"/>
  </si>
  <si>
    <t>購入価格</t>
    <rPh sb="0" eb="2">
      <t>コウニュウ</t>
    </rPh>
    <rPh sb="2" eb="4">
      <t>カカク</t>
    </rPh>
    <phoneticPr fontId="2"/>
  </si>
  <si>
    <t>目標価格単価</t>
    <rPh sb="0" eb="4">
      <t>モクヒョウカカク</t>
    </rPh>
    <rPh sb="4" eb="6">
      <t>タンカ</t>
    </rPh>
    <phoneticPr fontId="2"/>
  </si>
  <si>
    <t>※控除額は目標価格に反映されているため、差し引かずに入力を行ってください。</t>
    <rPh sb="1" eb="3">
      <t>コウジョ</t>
    </rPh>
    <rPh sb="3" eb="4">
      <t>ガク</t>
    </rPh>
    <rPh sb="5" eb="9">
      <t>モクヒョウカカク</t>
    </rPh>
    <rPh sb="10" eb="12">
      <t>ハンエイ</t>
    </rPh>
    <rPh sb="20" eb="21">
      <t>サ</t>
    </rPh>
    <rPh sb="22" eb="23">
      <t>ヒ</t>
    </rPh>
    <rPh sb="26" eb="28">
      <t>ニュウリョク</t>
    </rPh>
    <rPh sb="29" eb="30">
      <t>オコナ</t>
    </rPh>
    <phoneticPr fontId="2"/>
  </si>
  <si>
    <t>B　蓄電容量×目標価格単価</t>
    <rPh sb="2" eb="6">
      <t>チクデンヨウリョウ</t>
    </rPh>
    <rPh sb="7" eb="11">
      <t>モクヒョウカカク</t>
    </rPh>
    <rPh sb="11" eb="13">
      <t>タンカ</t>
    </rPh>
    <phoneticPr fontId="2"/>
  </si>
  <si>
    <t>目標価格</t>
    <rPh sb="0" eb="4">
      <t>モクヒョウカカク</t>
    </rPh>
    <phoneticPr fontId="2"/>
  </si>
  <si>
    <t>補助金目安額</t>
    <rPh sb="0" eb="3">
      <t>ホジョキン</t>
    </rPh>
    <rPh sb="3" eb="5">
      <t>メヤス</t>
    </rPh>
    <rPh sb="5" eb="6">
      <t>ガク</t>
    </rPh>
    <phoneticPr fontId="2"/>
  </si>
  <si>
    <t>目標価格（A＋B）</t>
    <rPh sb="0" eb="4">
      <t>モクヒョウカカク</t>
    </rPh>
    <phoneticPr fontId="2"/>
  </si>
  <si>
    <t>※該当条件による控除を加味した金額となっております。</t>
    <rPh sb="1" eb="3">
      <t>ガイトウ</t>
    </rPh>
    <rPh sb="3" eb="5">
      <t>ジョウケン</t>
    </rPh>
    <rPh sb="8" eb="10">
      <t>コウジョ</t>
    </rPh>
    <rPh sb="11" eb="13">
      <t>カミ</t>
    </rPh>
    <rPh sb="15" eb="17">
      <t>キンガク</t>
    </rPh>
    <phoneticPr fontId="2"/>
  </si>
  <si>
    <t>■補助金基準額に基づく補助金の上限額の計算過程</t>
    <rPh sb="1" eb="4">
      <t>ホジョキン</t>
    </rPh>
    <rPh sb="4" eb="6">
      <t>キジュン</t>
    </rPh>
    <rPh sb="6" eb="7">
      <t>ガク</t>
    </rPh>
    <rPh sb="8" eb="9">
      <t>モト</t>
    </rPh>
    <rPh sb="11" eb="14">
      <t>ホジョキン</t>
    </rPh>
    <rPh sb="15" eb="17">
      <t>ジョウゲン</t>
    </rPh>
    <rPh sb="17" eb="18">
      <t>ガク</t>
    </rPh>
    <rPh sb="19" eb="21">
      <t>ケイサン</t>
    </rPh>
    <rPh sb="21" eb="23">
      <t>カテイ</t>
    </rPh>
    <phoneticPr fontId="2"/>
  </si>
  <si>
    <t>A　補助金基準額</t>
    <rPh sb="2" eb="5">
      <t>ホジョキン</t>
    </rPh>
    <rPh sb="5" eb="7">
      <t>キジュン</t>
    </rPh>
    <rPh sb="7" eb="8">
      <t>ガク</t>
    </rPh>
    <phoneticPr fontId="2"/>
  </si>
  <si>
    <t>A×初期実効容量*10000</t>
    <rPh sb="2" eb="4">
      <t>ショキ</t>
    </rPh>
    <rPh sb="4" eb="6">
      <t>ジッコウ</t>
    </rPh>
    <rPh sb="6" eb="8">
      <t>ヨウリョウ</t>
    </rPh>
    <phoneticPr fontId="2"/>
  </si>
  <si>
    <t>1申請あたりの補助金上限額</t>
    <rPh sb="1" eb="3">
      <t>シンセイ</t>
    </rPh>
    <rPh sb="7" eb="10">
      <t>ホジョキン</t>
    </rPh>
    <rPh sb="10" eb="13">
      <t>ジョウゲンガク</t>
    </rPh>
    <phoneticPr fontId="2"/>
  </si>
  <si>
    <t>補助金の上限額</t>
    <rPh sb="0" eb="3">
      <t>ホジョキン</t>
    </rPh>
    <rPh sb="4" eb="6">
      <t>ジョウゲン</t>
    </rPh>
    <rPh sb="6" eb="7">
      <t>ガク</t>
    </rPh>
    <phoneticPr fontId="2"/>
  </si>
  <si>
    <r>
      <rPr>
        <sz val="14"/>
        <color rgb="FFFF0000"/>
        <rFont val="游ゴシック"/>
        <family val="3"/>
        <charset val="128"/>
        <scheme val="minor"/>
      </rPr>
      <t>※1申請あたりの補助金上限額は60万円です。</t>
    </r>
    <r>
      <rPr>
        <sz val="14"/>
        <color theme="1"/>
        <rFont val="游ゴシック"/>
        <family val="3"/>
        <charset val="128"/>
        <scheme val="minor"/>
      </rPr>
      <t xml:space="preserve">
※本ツールで算出された額は目安の金額です。</t>
    </r>
    <rPh sb="39" eb="40">
      <t>キン</t>
    </rPh>
    <rPh sb="40" eb="41">
      <t>ガク</t>
    </rPh>
    <phoneticPr fontId="2"/>
  </si>
  <si>
    <t>①</t>
    <phoneticPr fontId="2"/>
  </si>
  <si>
    <t>②</t>
    <phoneticPr fontId="2"/>
  </si>
  <si>
    <t>③</t>
    <phoneticPr fontId="2"/>
  </si>
  <si>
    <t>①②③の計算結果</t>
    <rPh sb="4" eb="8">
      <t>ケイサンケッカ</t>
    </rPh>
    <phoneticPr fontId="2"/>
  </si>
  <si>
    <t>〔1〕目標価格の算出について</t>
    <rPh sb="3" eb="5">
      <t>モクヒョウ</t>
    </rPh>
    <rPh sb="5" eb="7">
      <t>カカク</t>
    </rPh>
    <rPh sb="8" eb="10">
      <t>サンシュツ</t>
    </rPh>
    <phoneticPr fontId="2"/>
  </si>
  <si>
    <t>〔2〕補助金目安額について</t>
    <rPh sb="3" eb="9">
      <t>ホジョキンメヤスガク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</si>
</sst>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0"/>
    <numFmt numFmtId="178" formatCode="[$¥-411]#,##0;[$¥-411]#,##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8"/>
      <color theme="1"/>
      <name val="游ゴシック"/>
      <family val="3"/>
      <charset val="128"/>
      <scheme val="minor"/>
    </font>
    <font>
      <sz val="14"/>
      <color rgb="FFFF0000"/>
      <name val="游ゴシック"/>
      <family val="3"/>
      <charset val="128"/>
      <scheme val="minor"/>
    </font>
    <font>
      <sz val="16"/>
      <color rgb="FFFF0000"/>
      <name val="游ゴシック"/>
      <family val="3"/>
      <charset val="128"/>
      <scheme val="minor"/>
    </font>
    <font>
      <sz val="14"/>
      <name val="游ゴシック"/>
      <family val="3"/>
      <charset val="128"/>
      <scheme val="minor"/>
    </font>
    <font>
      <u/>
      <sz val="14"/>
      <name val="游ゴシック"/>
      <family val="3"/>
      <charset val="128"/>
      <scheme val="minor"/>
    </font>
    <font>
      <u/>
      <sz val="11"/>
      <color theme="10"/>
      <name val="游ゴシック"/>
      <family val="2"/>
      <charset val="128"/>
      <scheme val="minor"/>
    </font>
    <font>
      <b/>
      <sz val="16"/>
      <color rgb="FFFF0000"/>
      <name val="游ゴシック"/>
      <family val="3"/>
      <charset val="128"/>
      <scheme val="minor"/>
    </font>
    <font>
      <b/>
      <sz val="9"/>
      <color theme="1"/>
      <name val="游ゴシック"/>
      <family val="3"/>
      <charset val="128"/>
      <scheme val="minor"/>
    </font>
    <font>
      <b/>
      <vertAlign val="superscript"/>
      <sz val="12"/>
      <color theme="1"/>
      <name val="游ゴシック"/>
      <family val="3"/>
      <charset val="128"/>
      <scheme val="minor"/>
    </font>
    <font>
      <b/>
      <u/>
      <sz val="16"/>
      <color theme="1"/>
      <name val="游ゴシック"/>
      <family val="3"/>
      <charset val="128"/>
      <scheme val="minor"/>
    </font>
    <font>
      <b/>
      <sz val="12"/>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87">
    <xf numFmtId="0" fontId="0" fillId="0" borderId="0" xfId="0">
      <alignment vertical="center"/>
    </xf>
    <xf numFmtId="38" fontId="4" fillId="0" borderId="0" xfId="1" applyFont="1" applyFill="1" applyProtection="1">
      <alignment vertical="center"/>
    </xf>
    <xf numFmtId="38" fontId="4" fillId="2" borderId="12" xfId="1" applyFont="1" applyFill="1" applyBorder="1" applyAlignment="1" applyProtection="1">
      <alignment vertical="center" wrapText="1"/>
    </xf>
    <xf numFmtId="38" fontId="4" fillId="2" borderId="1" xfId="1" applyFont="1" applyFill="1" applyBorder="1" applyProtection="1">
      <alignment vertical="center"/>
    </xf>
    <xf numFmtId="38" fontId="4" fillId="2" borderId="13" xfId="1" applyFont="1" applyFill="1" applyBorder="1" applyProtection="1">
      <alignment vertical="center"/>
    </xf>
    <xf numFmtId="38" fontId="4" fillId="2" borderId="14" xfId="1" applyFont="1" applyFill="1" applyBorder="1" applyAlignment="1" applyProtection="1">
      <alignment vertical="center" wrapText="1"/>
    </xf>
    <xf numFmtId="38" fontId="5" fillId="2" borderId="15" xfId="1" applyFont="1" applyFill="1" applyBorder="1" applyProtection="1">
      <alignment vertical="center"/>
    </xf>
    <xf numFmtId="38" fontId="4" fillId="2" borderId="2" xfId="1" applyFont="1" applyFill="1" applyBorder="1" applyProtection="1">
      <alignment vertical="center"/>
    </xf>
    <xf numFmtId="38" fontId="4" fillId="2" borderId="3" xfId="1" applyFont="1" applyFill="1" applyBorder="1" applyProtection="1">
      <alignment vertical="center"/>
    </xf>
    <xf numFmtId="38" fontId="4" fillId="2" borderId="10" xfId="1" applyFont="1" applyFill="1" applyBorder="1" applyAlignment="1" applyProtection="1">
      <alignment vertical="center" wrapText="1"/>
    </xf>
    <xf numFmtId="38" fontId="4" fillId="2" borderId="16" xfId="1" applyFont="1" applyFill="1" applyBorder="1" applyProtection="1">
      <alignment vertical="center"/>
    </xf>
    <xf numFmtId="38" fontId="4" fillId="2" borderId="0" xfId="1" applyFont="1" applyFill="1" applyProtection="1">
      <alignment vertical="center"/>
    </xf>
    <xf numFmtId="38" fontId="5" fillId="2" borderId="17" xfId="1" applyFont="1" applyFill="1" applyBorder="1" applyProtection="1">
      <alignment vertical="center"/>
    </xf>
    <xf numFmtId="38" fontId="4" fillId="2" borderId="18" xfId="1" applyFont="1" applyFill="1" applyBorder="1" applyAlignment="1" applyProtection="1">
      <alignment vertical="center" wrapText="1"/>
    </xf>
    <xf numFmtId="38" fontId="5" fillId="2" borderId="19" xfId="1" applyFont="1" applyFill="1" applyBorder="1" applyProtection="1">
      <alignment vertical="center"/>
    </xf>
    <xf numFmtId="38" fontId="4" fillId="2" borderId="0" xfId="1" applyFont="1" applyFill="1" applyAlignment="1" applyProtection="1">
      <alignment vertical="center" wrapText="1"/>
    </xf>
    <xf numFmtId="38" fontId="4" fillId="2" borderId="1" xfId="1" applyFont="1" applyFill="1" applyBorder="1" applyAlignment="1" applyProtection="1">
      <alignment vertical="center" wrapText="1"/>
    </xf>
    <xf numFmtId="40" fontId="4" fillId="2" borderId="11" xfId="1" applyNumberFormat="1" applyFont="1" applyFill="1" applyBorder="1" applyProtection="1">
      <alignment vertical="center"/>
    </xf>
    <xf numFmtId="38" fontId="4" fillId="2" borderId="0" xfId="1" applyFont="1" applyFill="1" applyAlignment="1" applyProtection="1">
      <alignment vertical="center"/>
    </xf>
    <xf numFmtId="38" fontId="4" fillId="2" borderId="0" xfId="1" applyFont="1" applyFill="1" applyAlignment="1" applyProtection="1">
      <alignment vertical="top"/>
    </xf>
    <xf numFmtId="38" fontId="5" fillId="0" borderId="19" xfId="1" applyFont="1" applyFill="1" applyBorder="1" applyProtection="1">
      <alignment vertical="center"/>
    </xf>
    <xf numFmtId="0" fontId="4" fillId="0" borderId="0" xfId="0" applyFont="1">
      <alignment vertical="center"/>
    </xf>
    <xf numFmtId="0" fontId="4" fillId="2" borderId="0" xfId="0" applyFont="1" applyFill="1">
      <alignment vertical="center"/>
    </xf>
    <xf numFmtId="0" fontId="11" fillId="0" borderId="0" xfId="0" applyFont="1" applyAlignment="1">
      <alignment vertical="top"/>
    </xf>
    <xf numFmtId="0" fontId="4" fillId="0" borderId="0" xfId="0" applyFont="1" applyAlignment="1">
      <alignment vertical="top"/>
    </xf>
    <xf numFmtId="0" fontId="4" fillId="2" borderId="0" xfId="0" applyFont="1" applyFill="1" applyAlignment="1">
      <alignment vertical="top"/>
    </xf>
    <xf numFmtId="0" fontId="3" fillId="0" borderId="0" xfId="0" applyFont="1" applyAlignment="1"/>
    <xf numFmtId="0" fontId="4" fillId="0" borderId="5" xfId="0" applyFont="1" applyBorder="1" applyAlignment="1">
      <alignment horizontal="center" vertical="center"/>
    </xf>
    <xf numFmtId="0" fontId="4" fillId="0" borderId="0" xfId="0" applyFont="1" applyAlignment="1"/>
    <xf numFmtId="0" fontId="7" fillId="0" borderId="18" xfId="0" applyFont="1" applyBorder="1" applyAlignment="1">
      <alignment horizontal="center" vertical="center"/>
    </xf>
    <xf numFmtId="0" fontId="5" fillId="0" borderId="0" xfId="0" applyFont="1">
      <alignment vertical="center"/>
    </xf>
    <xf numFmtId="38" fontId="4" fillId="2" borderId="11" xfId="1" applyFont="1" applyFill="1" applyBorder="1" applyAlignment="1" applyProtection="1">
      <alignment vertical="center" wrapText="1"/>
    </xf>
    <xf numFmtId="40" fontId="4" fillId="2" borderId="16" xfId="1" applyNumberFormat="1" applyFont="1" applyFill="1" applyBorder="1" applyProtection="1">
      <alignment vertical="center"/>
    </xf>
    <xf numFmtId="0" fontId="4" fillId="0" borderId="5" xfId="0" applyFont="1" applyBorder="1" applyAlignment="1">
      <alignment horizontal="center"/>
    </xf>
    <xf numFmtId="0" fontId="5" fillId="0" borderId="1" xfId="0" applyFont="1" applyBorder="1" applyAlignment="1">
      <alignment horizontal="center" vertical="center" wrapText="1"/>
    </xf>
    <xf numFmtId="177" fontId="7" fillId="0" borderId="1"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5" borderId="18" xfId="0" applyFont="1" applyFill="1" applyBorder="1" applyAlignment="1">
      <alignment horizontal="center" vertical="center"/>
    </xf>
    <xf numFmtId="176" fontId="7" fillId="5" borderId="19" xfId="0" applyNumberFormat="1" applyFont="1" applyFill="1" applyBorder="1" applyAlignment="1">
      <alignment horizontal="center" vertical="center"/>
    </xf>
    <xf numFmtId="176" fontId="7" fillId="5" borderId="19" xfId="1" applyNumberFormat="1" applyFont="1" applyFill="1" applyBorder="1" applyAlignment="1" applyProtection="1">
      <alignment horizontal="center" vertical="center"/>
    </xf>
    <xf numFmtId="176" fontId="7" fillId="0" borderId="19" xfId="0" applyNumberFormat="1" applyFont="1" applyBorder="1" applyAlignment="1" applyProtection="1">
      <alignment horizontal="center" vertical="center"/>
      <protection locked="0"/>
    </xf>
    <xf numFmtId="0" fontId="6" fillId="4" borderId="0" xfId="0" applyFont="1" applyFill="1" applyAlignment="1"/>
    <xf numFmtId="0" fontId="3" fillId="4" borderId="0" xfId="0" applyFont="1" applyFill="1" applyAlignment="1"/>
    <xf numFmtId="0" fontId="4" fillId="4" borderId="0" xfId="0" applyFont="1" applyFill="1">
      <alignment vertical="center"/>
    </xf>
    <xf numFmtId="0" fontId="10" fillId="0" borderId="0" xfId="0" applyFont="1" applyAlignment="1">
      <alignment horizontal="center" vertical="top" wrapText="1"/>
    </xf>
    <xf numFmtId="49" fontId="7" fillId="0" borderId="1" xfId="0" applyNumberFormat="1" applyFont="1" applyBorder="1" applyAlignment="1" applyProtection="1">
      <alignment horizontal="center" vertical="center" wrapText="1"/>
      <protection locked="0"/>
    </xf>
    <xf numFmtId="0" fontId="19" fillId="0" borderId="0" xfId="0" applyFont="1" applyAlignment="1">
      <alignment vertical="top"/>
    </xf>
    <xf numFmtId="40" fontId="5" fillId="2" borderId="17" xfId="1" applyNumberFormat="1" applyFont="1" applyFill="1" applyBorder="1" applyAlignment="1" applyProtection="1">
      <alignment horizontal="right" vertical="center"/>
    </xf>
    <xf numFmtId="0" fontId="3" fillId="2" borderId="0" xfId="0" applyFont="1" applyFill="1">
      <alignment vertical="center"/>
    </xf>
    <xf numFmtId="0" fontId="3" fillId="2" borderId="1" xfId="0" applyFont="1" applyFill="1" applyBorder="1" applyAlignment="1">
      <alignment horizontal="right" vertical="center"/>
    </xf>
    <xf numFmtId="178" fontId="3" fillId="2" borderId="1" xfId="0" applyNumberFormat="1" applyFont="1" applyFill="1" applyBorder="1">
      <alignment vertical="center"/>
    </xf>
    <xf numFmtId="178" fontId="3" fillId="2" borderId="1" xfId="1" applyNumberFormat="1" applyFont="1" applyFill="1" applyBorder="1">
      <alignment vertical="center"/>
    </xf>
    <xf numFmtId="0" fontId="10" fillId="0" borderId="5" xfId="0" applyFont="1" applyBorder="1" applyAlignment="1">
      <alignment horizontal="center" vertical="top" wrapText="1"/>
    </xf>
    <xf numFmtId="0" fontId="3" fillId="4" borderId="0" xfId="0" applyFont="1" applyFill="1" applyAlignment="1">
      <alignment horizontal="left" vertical="top" wrapText="1"/>
    </xf>
    <xf numFmtId="0" fontId="3" fillId="4" borderId="0" xfId="0" applyFont="1" applyFill="1" applyAlignment="1">
      <alignment horizontal="left" vertical="top"/>
    </xf>
    <xf numFmtId="0" fontId="3" fillId="4" borderId="2" xfId="0" applyFont="1" applyFill="1" applyBorder="1" applyAlignment="1">
      <alignment horizontal="left" vertical="top"/>
    </xf>
    <xf numFmtId="0" fontId="5" fillId="0" borderId="1" xfId="0" applyFont="1" applyBorder="1" applyAlignment="1">
      <alignment horizontal="center" vertical="center"/>
    </xf>
    <xf numFmtId="0" fontId="8" fillId="4" borderId="0" xfId="0" applyFont="1" applyFill="1" applyAlignment="1">
      <alignment horizontal="center" vertical="center" wrapText="1"/>
    </xf>
    <xf numFmtId="0" fontId="12" fillId="3" borderId="4" xfId="0" applyFont="1" applyFill="1" applyBorder="1" applyAlignment="1">
      <alignment horizontal="center" vertical="top"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4" fillId="3" borderId="27" xfId="2" applyFill="1" applyBorder="1" applyAlignment="1" applyProtection="1">
      <alignment horizontal="center" vertical="top" wrapText="1"/>
    </xf>
    <xf numFmtId="0" fontId="10" fillId="3" borderId="0" xfId="0" applyFont="1" applyFill="1" applyAlignment="1">
      <alignment horizontal="center" vertical="top" wrapText="1"/>
    </xf>
    <xf numFmtId="0" fontId="10" fillId="3" borderId="28" xfId="0" applyFont="1" applyFill="1" applyBorder="1" applyAlignment="1">
      <alignment horizontal="center"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3" fillId="0" borderId="31" xfId="0" applyFont="1" applyBorder="1" applyAlignment="1">
      <alignment horizontal="left" vertical="top" wrapText="1"/>
    </xf>
    <xf numFmtId="0" fontId="18" fillId="0" borderId="0" xfId="0" applyFont="1" applyAlignment="1">
      <alignment horizontal="center" vertical="top" wrapText="1"/>
    </xf>
    <xf numFmtId="0" fontId="7" fillId="0" borderId="0" xfId="0" applyFont="1" applyAlignment="1">
      <alignment horizontal="center" vertical="top" wrapText="1"/>
    </xf>
    <xf numFmtId="38" fontId="4" fillId="2" borderId="23" xfId="1" applyFont="1" applyFill="1" applyBorder="1" applyAlignment="1" applyProtection="1">
      <alignment horizontal="right" vertical="center"/>
    </xf>
    <xf numFmtId="38" fontId="4" fillId="2" borderId="24" xfId="1" applyFont="1" applyFill="1" applyBorder="1" applyAlignment="1" applyProtection="1">
      <alignment horizontal="right" vertical="center"/>
    </xf>
    <xf numFmtId="38" fontId="4" fillId="2" borderId="25" xfId="1" applyFont="1" applyFill="1" applyBorder="1" applyAlignment="1" applyProtection="1">
      <alignment horizontal="right" vertical="center"/>
    </xf>
    <xf numFmtId="38" fontId="4" fillId="2" borderId="21" xfId="1" applyFont="1" applyFill="1" applyBorder="1" applyAlignment="1" applyProtection="1">
      <alignment horizontal="center" vertical="center" wrapText="1"/>
    </xf>
    <xf numFmtId="38" fontId="4" fillId="2" borderId="22" xfId="1" applyFont="1" applyFill="1" applyBorder="1" applyAlignment="1" applyProtection="1">
      <alignment horizontal="center" vertical="center" wrapText="1"/>
    </xf>
    <xf numFmtId="38" fontId="4" fillId="2" borderId="20" xfId="1" applyFont="1" applyFill="1" applyBorder="1" applyAlignment="1" applyProtection="1">
      <alignment horizontal="center" vertical="center" wrapText="1"/>
    </xf>
    <xf numFmtId="38" fontId="4" fillId="2" borderId="14" xfId="1" applyFont="1" applyFill="1" applyBorder="1" applyAlignment="1" applyProtection="1">
      <alignment horizontal="right" vertical="center"/>
    </xf>
    <xf numFmtId="38" fontId="4" fillId="2" borderId="15" xfId="1" applyFont="1" applyFill="1" applyBorder="1" applyAlignment="1" applyProtection="1">
      <alignment horizontal="right" vertical="center"/>
    </xf>
    <xf numFmtId="38" fontId="4" fillId="0" borderId="18" xfId="1" applyFont="1" applyFill="1" applyBorder="1" applyAlignment="1" applyProtection="1">
      <alignment horizontal="right" vertical="center"/>
    </xf>
    <xf numFmtId="38" fontId="4" fillId="0" borderId="26" xfId="1" applyFont="1" applyFill="1" applyBorder="1" applyAlignment="1" applyProtection="1">
      <alignment horizontal="right" vertical="center"/>
    </xf>
    <xf numFmtId="38" fontId="4" fillId="2" borderId="10" xfId="1" applyFont="1" applyFill="1" applyBorder="1" applyAlignment="1" applyProtection="1">
      <alignment horizontal="right" vertical="center"/>
    </xf>
    <xf numFmtId="38" fontId="4" fillId="2" borderId="11" xfId="1" applyFont="1" applyFill="1" applyBorder="1" applyAlignment="1" applyProtection="1">
      <alignment horizontal="right" vertical="center"/>
    </xf>
    <xf numFmtId="0" fontId="3" fillId="4" borderId="8" xfId="0" applyFont="1" applyFill="1" applyBorder="1" applyAlignment="1">
      <alignment horizontal="left" vertical="center" wrapText="1"/>
    </xf>
    <xf numFmtId="0" fontId="3" fillId="4" borderId="8" xfId="0" applyFont="1" applyFill="1" applyBorder="1" applyAlignment="1">
      <alignment horizontal="left" vertical="top"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7">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112483</xdr:colOff>
      <xdr:row>19</xdr:row>
      <xdr:rowOff>67357</xdr:rowOff>
    </xdr:from>
    <xdr:to>
      <xdr:col>4</xdr:col>
      <xdr:colOff>326571</xdr:colOff>
      <xdr:row>23</xdr:row>
      <xdr:rowOff>308429</xdr:rowOff>
    </xdr:to>
    <xdr:sp macro="" textlink="">
      <xdr:nvSpPr>
        <xdr:cNvPr id="18" name="吹き出し: 線 17">
          <a:extLst>
            <a:ext uri="{FF2B5EF4-FFF2-40B4-BE49-F238E27FC236}">
              <a16:creationId xmlns:a16="http://schemas.microsoft.com/office/drawing/2014/main" id="{9DCEF962-1913-A999-29B6-8CEE8595D776}"/>
            </a:ext>
          </a:extLst>
        </xdr:cNvPr>
        <xdr:cNvSpPr/>
      </xdr:nvSpPr>
      <xdr:spPr>
        <a:xfrm>
          <a:off x="112483" y="10644643"/>
          <a:ext cx="5520874" cy="2309357"/>
        </a:xfrm>
        <a:prstGeom prst="borderCallout1">
          <a:avLst>
            <a:gd name="adj1" fmla="val 1801"/>
            <a:gd name="adj2" fmla="val 48504"/>
            <a:gd name="adj3" fmla="val -56420"/>
            <a:gd name="adj4" fmla="val 29068"/>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u="sng">
              <a:solidFill>
                <a:srgbClr val="FF0000"/>
              </a:solidFill>
              <a:effectLst/>
              <a:latin typeface="+mn-lt"/>
              <a:ea typeface="+mn-ea"/>
              <a:cs typeface="+mn-cs"/>
            </a:rPr>
            <a:t>【</a:t>
          </a:r>
          <a:r>
            <a:rPr kumimoji="1" lang="ja-JP" altLang="en-US" sz="1400" b="1" u="sng">
              <a:solidFill>
                <a:srgbClr val="FF0000"/>
              </a:solidFill>
              <a:effectLst/>
              <a:latin typeface="+mn-lt"/>
              <a:ea typeface="+mn-ea"/>
              <a:cs typeface="+mn-cs"/>
            </a:rPr>
            <a:t>注意</a:t>
          </a:r>
          <a:r>
            <a:rPr kumimoji="1" lang="en-US" altLang="ja-JP" sz="1400" b="1" u="sng">
              <a:solidFill>
                <a:srgbClr val="FF0000"/>
              </a:solidFill>
              <a:effectLst/>
              <a:latin typeface="+mn-lt"/>
              <a:ea typeface="+mn-ea"/>
              <a:cs typeface="+mn-cs"/>
            </a:rPr>
            <a:t>】</a:t>
          </a:r>
          <a:r>
            <a:rPr kumimoji="1" lang="ja-JP" altLang="en-US" sz="1400" b="1" u="sng">
              <a:solidFill>
                <a:srgbClr val="FF0000"/>
              </a:solidFill>
              <a:effectLst/>
              <a:latin typeface="+mn-lt"/>
              <a:ea typeface="+mn-ea"/>
              <a:cs typeface="+mn-cs"/>
            </a:rPr>
            <a:t>目標価格と購入価格の考え方</a:t>
          </a:r>
          <a:endParaRPr kumimoji="1" lang="en-US" altLang="ja-JP" sz="1400" b="1"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rgbClr val="FF0000"/>
              </a:solidFill>
              <a:effectLst/>
              <a:latin typeface="+mn-lt"/>
              <a:ea typeface="+mn-ea"/>
              <a:cs typeface="+mn-cs"/>
            </a:rPr>
            <a:t>ここで算出された目標価格と、</a:t>
          </a:r>
          <a:endParaRPr kumimoji="1" lang="en-US" altLang="ja-JP" sz="14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rgbClr val="FF0000"/>
              </a:solidFill>
              <a:effectLst/>
              <a:latin typeface="+mn-lt"/>
              <a:ea typeface="+mn-ea"/>
              <a:cs typeface="+mn-cs"/>
            </a:rPr>
            <a:t>購入価格（設備費＋工事費・据付費の税抜金額合計）</a:t>
          </a:r>
          <a:r>
            <a:rPr kumimoji="1" lang="ja-JP" altLang="en-US" sz="1400" b="0">
              <a:solidFill>
                <a:srgbClr val="FF0000"/>
              </a:solidFill>
              <a:effectLst/>
              <a:latin typeface="+mn-lt"/>
              <a:ea typeface="+mn-ea"/>
              <a:cs typeface="+mn-cs"/>
            </a:rPr>
            <a:t>を比較し</a:t>
          </a:r>
          <a:r>
            <a:rPr kumimoji="1" lang="ja-JP" altLang="ja-JP" sz="1400" b="0">
              <a:solidFill>
                <a:srgbClr val="FF0000"/>
              </a:solidFill>
              <a:effectLst/>
              <a:latin typeface="+mn-lt"/>
              <a:ea typeface="+mn-ea"/>
              <a:cs typeface="+mn-cs"/>
            </a:rPr>
            <a:t>、</a:t>
          </a:r>
          <a:endParaRPr kumimoji="1" lang="en-US" altLang="ja-JP" sz="14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rgbClr val="FF0000"/>
              </a:solidFill>
              <a:effectLst/>
              <a:latin typeface="+mn-lt"/>
              <a:ea typeface="+mn-ea"/>
              <a:cs typeface="+mn-cs"/>
            </a:rPr>
            <a:t>購入価格が</a:t>
          </a:r>
          <a:r>
            <a:rPr kumimoji="1" lang="ja-JP" altLang="ja-JP" sz="1400" b="0">
              <a:solidFill>
                <a:srgbClr val="FF0000"/>
              </a:solidFill>
              <a:effectLst/>
              <a:latin typeface="+mn-lt"/>
              <a:ea typeface="+mn-ea"/>
              <a:cs typeface="+mn-cs"/>
            </a:rPr>
            <a:t>目標価格を上回る場合は、</a:t>
          </a:r>
          <a:r>
            <a:rPr kumimoji="1" lang="ja-JP" altLang="ja-JP" sz="1400" b="0" u="sng">
              <a:solidFill>
                <a:srgbClr val="FF0000"/>
              </a:solidFill>
              <a:effectLst/>
              <a:latin typeface="+mn-lt"/>
              <a:ea typeface="+mn-ea"/>
              <a:cs typeface="+mn-cs"/>
            </a:rPr>
            <a:t>申請</a:t>
          </a:r>
          <a:r>
            <a:rPr kumimoji="1" lang="ja-JP" altLang="en-US" sz="1400" b="0" u="sng">
              <a:solidFill>
                <a:srgbClr val="FF0000"/>
              </a:solidFill>
              <a:effectLst/>
              <a:latin typeface="+mn-lt"/>
              <a:ea typeface="+mn-ea"/>
              <a:cs typeface="+mn-cs"/>
            </a:rPr>
            <a:t>をすることが</a:t>
          </a:r>
          <a:r>
            <a:rPr kumimoji="1" lang="ja-JP" altLang="ja-JP" sz="1400" b="0" u="sng">
              <a:solidFill>
                <a:srgbClr val="FF0000"/>
              </a:solidFill>
              <a:effectLst/>
              <a:latin typeface="+mn-lt"/>
              <a:ea typeface="+mn-ea"/>
              <a:cs typeface="+mn-cs"/>
            </a:rPr>
            <a:t>できません</a:t>
          </a:r>
          <a:r>
            <a:rPr kumimoji="1" lang="ja-JP" altLang="ja-JP" sz="1400" b="0">
              <a:solidFill>
                <a:srgbClr val="FF0000"/>
              </a:solidFill>
              <a:effectLst/>
              <a:latin typeface="+mn-lt"/>
              <a:ea typeface="+mn-ea"/>
              <a:cs typeface="+mn-cs"/>
            </a:rPr>
            <a:t>。</a:t>
          </a:r>
          <a:endParaRPr lang="ja-JP" altLang="ja-JP" sz="1400">
            <a:solidFill>
              <a:srgbClr val="FF0000"/>
            </a:solidFill>
            <a:effectLst/>
          </a:endParaRPr>
        </a:p>
      </xdr:txBody>
    </xdr:sp>
    <xdr:clientData/>
  </xdr:twoCellAnchor>
  <xdr:twoCellAnchor>
    <xdr:from>
      <xdr:col>4</xdr:col>
      <xdr:colOff>332467</xdr:colOff>
      <xdr:row>19</xdr:row>
      <xdr:rowOff>64182</xdr:rowOff>
    </xdr:from>
    <xdr:to>
      <xdr:col>9</xdr:col>
      <xdr:colOff>6764</xdr:colOff>
      <xdr:row>23</xdr:row>
      <xdr:rowOff>308429</xdr:rowOff>
    </xdr:to>
    <xdr:sp macro="" textlink="">
      <xdr:nvSpPr>
        <xdr:cNvPr id="19" name="吹き出し: 線 18">
          <a:extLst>
            <a:ext uri="{FF2B5EF4-FFF2-40B4-BE49-F238E27FC236}">
              <a16:creationId xmlns:a16="http://schemas.microsoft.com/office/drawing/2014/main" id="{6E4F29D1-4D2F-EC2C-3969-F4584EF7025D}"/>
            </a:ext>
          </a:extLst>
        </xdr:cNvPr>
        <xdr:cNvSpPr/>
      </xdr:nvSpPr>
      <xdr:spPr>
        <a:xfrm>
          <a:off x="5639253" y="10641468"/>
          <a:ext cx="6378082" cy="2312532"/>
        </a:xfrm>
        <a:prstGeom prst="borderCallout1">
          <a:avLst>
            <a:gd name="adj1" fmla="val -174"/>
            <a:gd name="adj2" fmla="val 68333"/>
            <a:gd name="adj3" fmla="val -52800"/>
            <a:gd name="adj4" fmla="val 62844"/>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400" b="1" u="sng">
              <a:solidFill>
                <a:srgbClr val="FF0000"/>
              </a:solidFill>
              <a:effectLst/>
              <a:latin typeface="+mn-lt"/>
              <a:ea typeface="+mn-ea"/>
              <a:cs typeface="+mn-cs"/>
            </a:rPr>
            <a:t>【</a:t>
          </a:r>
          <a:r>
            <a:rPr kumimoji="1" lang="ja-JP" altLang="en-US" sz="1400" b="1" u="sng">
              <a:solidFill>
                <a:srgbClr val="FF0000"/>
              </a:solidFill>
              <a:effectLst/>
              <a:latin typeface="+mn-lt"/>
              <a:ea typeface="+mn-ea"/>
              <a:cs typeface="+mn-cs"/>
            </a:rPr>
            <a:t>注意</a:t>
          </a:r>
          <a:r>
            <a:rPr kumimoji="1" lang="en-US" altLang="ja-JP" sz="1400" b="1" u="sng">
              <a:solidFill>
                <a:srgbClr val="FF0000"/>
              </a:solidFill>
              <a:effectLst/>
              <a:latin typeface="+mn-lt"/>
              <a:ea typeface="+mn-ea"/>
              <a:cs typeface="+mn-cs"/>
            </a:rPr>
            <a:t>】</a:t>
          </a:r>
          <a:r>
            <a:rPr kumimoji="1" lang="ja-JP" altLang="en-US" sz="1400" b="1" u="sng">
              <a:solidFill>
                <a:srgbClr val="FF0000"/>
              </a:solidFill>
              <a:effectLst/>
              <a:latin typeface="+mn-lt"/>
              <a:ea typeface="+mn-ea"/>
              <a:cs typeface="+mn-cs"/>
            </a:rPr>
            <a:t>補助金目安額の考え方</a:t>
          </a:r>
          <a:endParaRPr kumimoji="1" lang="en-US" altLang="ja-JP" sz="1400" b="1" u="sng">
            <a:solidFill>
              <a:srgbClr val="FF0000"/>
            </a:solidFill>
            <a:effectLst/>
            <a:latin typeface="+mn-lt"/>
            <a:ea typeface="+mn-ea"/>
            <a:cs typeface="+mn-cs"/>
          </a:endParaRPr>
        </a:p>
        <a:p>
          <a:pPr algn="l"/>
          <a:r>
            <a:rPr kumimoji="1" lang="ja-JP" altLang="en-US" sz="1400" b="0">
              <a:solidFill>
                <a:srgbClr val="FF0000"/>
              </a:solidFill>
              <a:effectLst/>
              <a:latin typeface="+mn-lt"/>
              <a:ea typeface="+mn-ea"/>
              <a:cs typeface="+mn-cs"/>
            </a:rPr>
            <a:t>補助金目安額は、以下の①②③の計算で算出した金額の内、</a:t>
          </a:r>
          <a:endParaRPr kumimoji="1" lang="en-US" altLang="ja-JP" sz="1400" b="0">
            <a:solidFill>
              <a:srgbClr val="FF0000"/>
            </a:solidFill>
            <a:effectLst/>
            <a:latin typeface="+mn-lt"/>
            <a:ea typeface="+mn-ea"/>
            <a:cs typeface="+mn-cs"/>
          </a:endParaRPr>
        </a:p>
        <a:p>
          <a:pPr algn="l"/>
          <a:r>
            <a:rPr kumimoji="1" lang="ja-JP" altLang="en-US" sz="1400" b="0" u="sng">
              <a:solidFill>
                <a:srgbClr val="FF0000"/>
              </a:solidFill>
              <a:effectLst/>
              <a:latin typeface="+mn-lt"/>
              <a:ea typeface="+mn-ea"/>
              <a:cs typeface="+mn-cs"/>
            </a:rPr>
            <a:t>「最も低い金額」</a:t>
          </a:r>
          <a:r>
            <a:rPr kumimoji="1" lang="ja-JP" altLang="en-US" sz="1400" b="0">
              <a:solidFill>
                <a:srgbClr val="FF0000"/>
              </a:solidFill>
              <a:effectLst/>
              <a:latin typeface="+mn-lt"/>
              <a:ea typeface="+mn-ea"/>
              <a:cs typeface="+mn-cs"/>
            </a:rPr>
            <a:t>が適用されます。</a:t>
          </a:r>
          <a:endParaRPr kumimoji="1" lang="en-US" altLang="ja-JP" sz="1400" b="0">
            <a:solidFill>
              <a:srgbClr val="FF0000"/>
            </a:solidFill>
            <a:effectLst/>
            <a:latin typeface="+mn-lt"/>
            <a:ea typeface="+mn-ea"/>
            <a:cs typeface="+mn-cs"/>
          </a:endParaRPr>
        </a:p>
        <a:p>
          <a:pPr algn="l"/>
          <a:r>
            <a:rPr kumimoji="1" lang="ja-JP" altLang="en-US" sz="1400" b="0">
              <a:solidFill>
                <a:srgbClr val="FF0000"/>
              </a:solidFill>
              <a:effectLst/>
              <a:latin typeface="+mn-lt"/>
              <a:ea typeface="+mn-ea"/>
              <a:cs typeface="+mn-cs"/>
            </a:rPr>
            <a:t>① 補助金基準額及び評価による補助増額から算出される金額</a:t>
          </a:r>
          <a:endParaRPr kumimoji="1" lang="en-US" altLang="ja-JP" sz="1400" b="0">
            <a:solidFill>
              <a:srgbClr val="FF0000"/>
            </a:solidFill>
            <a:effectLst/>
            <a:latin typeface="+mn-lt"/>
            <a:ea typeface="+mn-ea"/>
            <a:cs typeface="+mn-cs"/>
          </a:endParaRPr>
        </a:p>
        <a:p>
          <a:pPr algn="l"/>
          <a:r>
            <a:rPr kumimoji="1" lang="ja-JP" altLang="en-US" sz="1400" b="0">
              <a:solidFill>
                <a:srgbClr val="FF0000"/>
              </a:solidFill>
              <a:effectLst/>
              <a:latin typeface="+mn-lt"/>
              <a:ea typeface="+mn-ea"/>
              <a:cs typeface="+mn-cs"/>
            </a:rPr>
            <a:t>② 設備費と工事費野合計金額に補助率を乗じた金額</a:t>
          </a:r>
          <a:endParaRPr kumimoji="1" lang="en-US" altLang="ja-JP" sz="1400" b="0">
            <a:solidFill>
              <a:srgbClr val="FF0000"/>
            </a:solidFill>
            <a:effectLst/>
            <a:latin typeface="+mn-lt"/>
            <a:ea typeface="+mn-ea"/>
            <a:cs typeface="+mn-cs"/>
          </a:endParaRPr>
        </a:p>
        <a:p>
          <a:pPr algn="l"/>
          <a:r>
            <a:rPr kumimoji="1" lang="ja-JP" altLang="en-US" sz="1400" b="0">
              <a:solidFill>
                <a:srgbClr val="FF0000"/>
              </a:solidFill>
              <a:effectLst/>
              <a:latin typeface="+mn-lt"/>
              <a:ea typeface="+mn-ea"/>
              <a:cs typeface="+mn-cs"/>
            </a:rPr>
            <a:t>（購入価格（税抜）の</a:t>
          </a:r>
          <a:r>
            <a:rPr kumimoji="1" lang="en-US" altLang="ja-JP" sz="1400" b="0">
              <a:solidFill>
                <a:srgbClr val="FF0000"/>
              </a:solidFill>
              <a:effectLst/>
              <a:latin typeface="+mn-lt"/>
              <a:ea typeface="+mn-ea"/>
              <a:cs typeface="+mn-cs"/>
            </a:rPr>
            <a:t>3/10</a:t>
          </a:r>
          <a:r>
            <a:rPr kumimoji="1" lang="ja-JP" altLang="en-US" sz="1400" b="0">
              <a:solidFill>
                <a:srgbClr val="FF0000"/>
              </a:solidFill>
              <a:effectLst/>
              <a:latin typeface="+mn-lt"/>
              <a:ea typeface="+mn-ea"/>
              <a:cs typeface="+mn-cs"/>
            </a:rPr>
            <a:t>にあたる額）</a:t>
          </a:r>
          <a:endParaRPr kumimoji="1" lang="en-US" altLang="ja-JP" sz="1400" b="0">
            <a:solidFill>
              <a:srgbClr val="FF0000"/>
            </a:solidFill>
            <a:effectLst/>
            <a:latin typeface="+mn-lt"/>
            <a:ea typeface="+mn-ea"/>
            <a:cs typeface="+mn-cs"/>
          </a:endParaRPr>
        </a:p>
        <a:p>
          <a:pPr algn="l"/>
          <a:r>
            <a:rPr kumimoji="1" lang="ja-JP" altLang="en-US" sz="1400" b="0">
              <a:solidFill>
                <a:srgbClr val="FF0000"/>
              </a:solidFill>
              <a:effectLst/>
              <a:latin typeface="+mn-lt"/>
              <a:ea typeface="+mn-ea"/>
              <a:cs typeface="+mn-cs"/>
            </a:rPr>
            <a:t>③ </a:t>
          </a:r>
          <a:r>
            <a:rPr kumimoji="1" lang="en-US" altLang="ja-JP" sz="1400" b="0">
              <a:solidFill>
                <a:srgbClr val="FF0000"/>
              </a:solidFill>
              <a:effectLst/>
              <a:latin typeface="+mn-lt"/>
              <a:ea typeface="+mn-ea"/>
              <a:cs typeface="+mn-cs"/>
            </a:rPr>
            <a:t>1</a:t>
          </a:r>
          <a:r>
            <a:rPr kumimoji="1" lang="ja-JP" altLang="en-US" sz="1400" b="0">
              <a:solidFill>
                <a:srgbClr val="FF0000"/>
              </a:solidFill>
              <a:effectLst/>
              <a:latin typeface="+mn-lt"/>
              <a:ea typeface="+mn-ea"/>
              <a:cs typeface="+mn-cs"/>
            </a:rPr>
            <a:t>申請あたりの補助上限の金額（</a:t>
          </a:r>
          <a:r>
            <a:rPr kumimoji="1" lang="en-US" altLang="ja-JP" sz="1400" b="0">
              <a:solidFill>
                <a:srgbClr val="FF0000"/>
              </a:solidFill>
              <a:effectLst/>
              <a:latin typeface="+mn-lt"/>
              <a:ea typeface="+mn-ea"/>
              <a:cs typeface="+mn-cs"/>
            </a:rPr>
            <a:t>60</a:t>
          </a:r>
          <a:r>
            <a:rPr kumimoji="1" lang="ja-JP" altLang="en-US" sz="1400" b="0">
              <a:solidFill>
                <a:srgbClr val="FF0000"/>
              </a:solidFill>
              <a:effectLst/>
              <a:latin typeface="+mn-lt"/>
              <a:ea typeface="+mn-ea"/>
              <a:cs typeface="+mn-cs"/>
            </a:rPr>
            <a:t>万円）</a:t>
          </a:r>
          <a:endParaRPr kumimoji="1" lang="en-US" altLang="ja-JP" sz="1400" b="0">
            <a:solidFill>
              <a:srgbClr val="FF0000"/>
            </a:solidFill>
            <a:effectLst/>
            <a:latin typeface="+mn-lt"/>
            <a:ea typeface="+mn-ea"/>
            <a:cs typeface="+mn-cs"/>
          </a:endParaRPr>
        </a:p>
        <a:p>
          <a:pPr algn="l"/>
          <a:endParaRPr kumimoji="1" lang="en-US" altLang="ja-JP" sz="1400" b="1">
            <a:solidFill>
              <a:srgbClr val="FF0000"/>
            </a:solidFill>
            <a:effectLst/>
            <a:latin typeface="+mn-lt"/>
            <a:ea typeface="+mn-ea"/>
            <a:cs typeface="+mn-cs"/>
          </a:endParaRPr>
        </a:p>
      </xdr:txBody>
    </xdr:sp>
    <xdr:clientData/>
  </xdr:twoCellAnchor>
  <xdr:twoCellAnchor>
    <xdr:from>
      <xdr:col>10</xdr:col>
      <xdr:colOff>150843</xdr:colOff>
      <xdr:row>0</xdr:row>
      <xdr:rowOff>137341</xdr:rowOff>
    </xdr:from>
    <xdr:to>
      <xdr:col>38</xdr:col>
      <xdr:colOff>498927</xdr:colOff>
      <xdr:row>13</xdr:row>
      <xdr:rowOff>381000</xdr:rowOff>
    </xdr:to>
    <xdr:sp macro="" textlink="">
      <xdr:nvSpPr>
        <xdr:cNvPr id="2" name="テキスト ボックス 1">
          <a:extLst>
            <a:ext uri="{FF2B5EF4-FFF2-40B4-BE49-F238E27FC236}">
              <a16:creationId xmlns:a16="http://schemas.microsoft.com/office/drawing/2014/main" id="{98CA5596-958B-E715-5515-7C5EBD4C6887}"/>
            </a:ext>
          </a:extLst>
        </xdr:cNvPr>
        <xdr:cNvSpPr txBox="1"/>
      </xdr:nvSpPr>
      <xdr:spPr>
        <a:xfrm>
          <a:off x="12469843" y="137341"/>
          <a:ext cx="12984584" cy="76550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a:solidFill>
                <a:srgbClr val="FF0000"/>
              </a:solidFill>
              <a:effectLst/>
              <a:latin typeface="+mn-lt"/>
              <a:ea typeface="+mn-ea"/>
              <a:cs typeface="+mn-cs"/>
            </a:rPr>
            <a:t>【</a:t>
          </a:r>
          <a:r>
            <a:rPr lang="ja-JP" altLang="en-US" sz="1600" b="1" i="0" u="none" strike="noStrike">
              <a:solidFill>
                <a:srgbClr val="FF0000"/>
              </a:solidFill>
              <a:effectLst/>
              <a:latin typeface="+mn-lt"/>
              <a:ea typeface="+mn-ea"/>
              <a:cs typeface="+mn-cs"/>
            </a:rPr>
            <a:t>ご利用上の注意</a:t>
          </a:r>
          <a:r>
            <a:rPr lang="en-US" altLang="ja-JP" sz="1600" b="1" i="0" u="none" strike="noStrike">
              <a:solidFill>
                <a:srgbClr val="FF0000"/>
              </a:solidFill>
              <a:effectLst/>
              <a:latin typeface="+mn-lt"/>
              <a:ea typeface="+mn-ea"/>
              <a:cs typeface="+mn-cs"/>
            </a:rPr>
            <a:t>】</a:t>
          </a:r>
          <a:br>
            <a:rPr lang="ja-JP" altLang="en-US" sz="1600" b="0" i="0" u="none" strike="noStrike">
              <a:solidFill>
                <a:schemeClr val="dk1"/>
              </a:solidFill>
              <a:effectLst/>
              <a:latin typeface="+mn-lt"/>
              <a:ea typeface="+mn-ea"/>
              <a:cs typeface="+mn-cs"/>
            </a:rPr>
          </a:br>
          <a:r>
            <a:rPr lang="ja-JP" altLang="en-US" sz="1400" b="0" i="0" u="sng" strike="noStrike">
              <a:solidFill>
                <a:schemeClr val="dk1"/>
              </a:solidFill>
              <a:effectLst/>
              <a:latin typeface="+mn-lt"/>
              <a:ea typeface="+mn-ea"/>
              <a:cs typeface="+mn-cs"/>
            </a:rPr>
            <a:t>■</a:t>
          </a:r>
          <a:r>
            <a:rPr lang="ja-JP" altLang="en-US" sz="1600" b="1" i="0" u="sng" strike="noStrike">
              <a:solidFill>
                <a:schemeClr val="dk1"/>
              </a:solidFill>
              <a:effectLst/>
              <a:latin typeface="+mn-lt"/>
              <a:ea typeface="+mn-ea"/>
              <a:cs typeface="+mn-cs"/>
            </a:rPr>
            <a:t>本ツールについて</a:t>
          </a:r>
          <a:br>
            <a:rPr lang="ja-JP" altLang="en-US" sz="1400" b="0" i="0" u="none" strike="noStrike">
              <a:solidFill>
                <a:schemeClr val="dk1"/>
              </a:solidFill>
              <a:effectLst/>
              <a:latin typeface="+mn-lt"/>
              <a:ea typeface="+mn-ea"/>
              <a:cs typeface="+mn-cs"/>
            </a:rPr>
          </a:br>
          <a:r>
            <a:rPr lang="ja-JP" altLang="en-US" sz="1400" b="0" i="0" u="none" strike="noStrike">
              <a:solidFill>
                <a:schemeClr val="dk1"/>
              </a:solidFill>
              <a:effectLst/>
              <a:latin typeface="+mn-lt"/>
              <a:ea typeface="+mn-ea"/>
              <a:cs typeface="+mn-cs"/>
            </a:rPr>
            <a:t>本ツールは、導入を検討されている家庭用蓄電システムの情報を入力することで、</a:t>
          </a:r>
          <a:endParaRPr lang="en-US" altLang="ja-JP" sz="1400" b="0" i="0" u="none" strike="noStrike">
            <a:solidFill>
              <a:schemeClr val="dk1"/>
            </a:solidFill>
            <a:effectLst/>
            <a:latin typeface="+mn-lt"/>
            <a:ea typeface="+mn-ea"/>
            <a:cs typeface="+mn-cs"/>
          </a:endParaRPr>
        </a:p>
        <a:p>
          <a:r>
            <a:rPr lang="ja-JP" altLang="en-US" sz="1400" b="0" i="0" u="none" strike="noStrike">
              <a:solidFill>
                <a:schemeClr val="dk1"/>
              </a:solidFill>
              <a:effectLst/>
              <a:latin typeface="+mn-lt"/>
              <a:ea typeface="+mn-ea"/>
              <a:cs typeface="+mn-cs"/>
            </a:rPr>
            <a:t>目標価格と、補助目安額を計算することができます。</a:t>
          </a:r>
          <a:br>
            <a:rPr lang="ja-JP" altLang="en-US" sz="1400" b="0" i="0" u="none" strike="noStrike">
              <a:solidFill>
                <a:schemeClr val="dk1"/>
              </a:solidFill>
              <a:effectLst/>
              <a:latin typeface="+mn-lt"/>
              <a:ea typeface="+mn-ea"/>
              <a:cs typeface="+mn-cs"/>
            </a:rPr>
          </a:br>
          <a:r>
            <a:rPr lang="ja-JP" altLang="en-US" sz="1400" b="1" i="0" u="none" strike="noStrike">
              <a:solidFill>
                <a:srgbClr val="FF0000"/>
              </a:solidFill>
              <a:effectLst/>
              <a:latin typeface="+mn-lt"/>
              <a:ea typeface="+mn-ea"/>
              <a:cs typeface="+mn-cs"/>
            </a:rPr>
            <a:t>ただし、実際の補助金額は審査を経て決定されるため、本ツールで算出された額は目安です。</a:t>
          </a:r>
          <a:endParaRPr lang="en-US" altLang="ja-JP" sz="1400" b="1" i="0" u="none" strike="noStrike">
            <a:solidFill>
              <a:srgbClr val="FF0000"/>
            </a:solidFill>
            <a:effectLst/>
            <a:latin typeface="+mn-lt"/>
            <a:ea typeface="+mn-ea"/>
            <a:cs typeface="+mn-cs"/>
          </a:endParaRPr>
        </a:p>
        <a:p>
          <a:r>
            <a:rPr lang="ja-JP" altLang="en-US" sz="1400" b="1" i="0" u="none" strike="noStrike">
              <a:solidFill>
                <a:srgbClr val="FF0000"/>
              </a:solidFill>
              <a:effectLst/>
              <a:latin typeface="+mn-lt"/>
              <a:ea typeface="+mn-ea"/>
              <a:cs typeface="+mn-cs"/>
            </a:rPr>
            <a:t>実際の補助金額とは異なる場合があることをご承知の上、ご使用ください。</a:t>
          </a:r>
          <a:endParaRPr lang="en-US" altLang="ja-JP" sz="1400" b="1" i="0" u="none" strike="noStrike">
            <a:solidFill>
              <a:schemeClr val="dk1"/>
            </a:solidFill>
            <a:effectLst/>
            <a:latin typeface="+mn-lt"/>
            <a:ea typeface="+mn-ea"/>
            <a:cs typeface="+mn-cs"/>
          </a:endParaRPr>
        </a:p>
        <a:p>
          <a:endParaRPr kumimoji="1" lang="en-US" altLang="ja-JP" sz="1400" b="0" i="0" u="none" strike="noStrike" kern="1200">
            <a:solidFill>
              <a:schemeClr val="dk1"/>
            </a:solidFill>
            <a:effectLst/>
            <a:latin typeface="+mn-lt"/>
            <a:ea typeface="+mn-ea"/>
            <a:cs typeface="+mn-cs"/>
          </a:endParaRPr>
        </a:p>
        <a:p>
          <a:r>
            <a:rPr kumimoji="1" lang="ja-JP" altLang="en-US" sz="1600" b="1" u="sng" kern="1200"/>
            <a:t>■目標価格との比較について（公募要領「１－８．補助対象設備」参照）</a:t>
          </a:r>
        </a:p>
        <a:p>
          <a:r>
            <a:rPr kumimoji="1" lang="ja-JP" altLang="en-US" sz="1400" kern="1200"/>
            <a:t>家庭用蓄電システム購入価格と工事費の合計が、目標価格以下であることが必要です。</a:t>
          </a:r>
        </a:p>
        <a:p>
          <a:r>
            <a:rPr kumimoji="1" lang="ja-JP" altLang="en-US" sz="1400" kern="1200"/>
            <a:t> 　</a:t>
          </a:r>
          <a:r>
            <a:rPr kumimoji="1" lang="en-US" altLang="ja-JP" sz="1400" b="1" kern="1200"/>
            <a:t>2025</a:t>
          </a:r>
          <a:r>
            <a:rPr kumimoji="1" lang="ja-JP" altLang="en-US" sz="1400" b="1" kern="1200"/>
            <a:t>年度目標価格（設備費</a:t>
          </a:r>
          <a:r>
            <a:rPr kumimoji="1" lang="en-US" altLang="ja-JP" sz="1400" b="1" kern="1200"/>
            <a:t>+</a:t>
          </a:r>
          <a:r>
            <a:rPr kumimoji="1" lang="ja-JP" altLang="en-US" sz="1400" b="1" kern="1200"/>
            <a:t>工事費・据付費、税抜）</a:t>
          </a:r>
          <a:r>
            <a:rPr kumimoji="1" lang="en-US" altLang="ja-JP" sz="1400" b="1" kern="1200"/>
            <a:t>12.5</a:t>
          </a:r>
          <a:r>
            <a:rPr kumimoji="1" lang="ja-JP" altLang="en-US" sz="1400" b="1" kern="1200"/>
            <a:t>万円／</a:t>
          </a:r>
          <a:r>
            <a:rPr kumimoji="1" lang="en-US" altLang="ja-JP" sz="1400" b="1" kern="1200"/>
            <a:t>kWh</a:t>
          </a:r>
          <a:r>
            <a:rPr kumimoji="1" lang="ja-JP" altLang="en-US" sz="1400" b="1" kern="1200"/>
            <a:t>（蓄電容量）</a:t>
          </a:r>
        </a:p>
        <a:p>
          <a:r>
            <a:rPr kumimoji="1" lang="ja-JP" altLang="en-US" sz="1400" kern="1200"/>
            <a:t>目標価格に含めていただく設備費と工事費は、</a:t>
          </a:r>
          <a:r>
            <a:rPr kumimoji="1" lang="en-US" altLang="ja-JP" sz="1400" b="1" u="sng" kern="1200">
              <a:solidFill>
                <a:srgbClr val="FF0000"/>
              </a:solidFill>
            </a:rPr>
            <a:t>SII</a:t>
          </a:r>
          <a:r>
            <a:rPr kumimoji="1" lang="ja-JP" altLang="en-US" sz="1400" b="1" u="sng" kern="1200">
              <a:solidFill>
                <a:srgbClr val="FF0000"/>
              </a:solidFill>
            </a:rPr>
            <a:t>に登録されたパッケージ構成機器の設備費とその設備を設置するのに必要最低限の工事費・据付費です。</a:t>
          </a:r>
        </a:p>
        <a:p>
          <a:r>
            <a:rPr kumimoji="1" lang="en-US" altLang="ja-JP" sz="1400" kern="1200"/>
            <a:t>SII</a:t>
          </a:r>
          <a:r>
            <a:rPr kumimoji="1" lang="ja-JP" altLang="en-US" sz="1400" kern="1200"/>
            <a:t>に登録された</a:t>
          </a:r>
          <a:r>
            <a:rPr kumimoji="1" lang="ja-JP" altLang="en-US" sz="1400" b="1" kern="1200"/>
            <a:t>パッケージ構成機器は、特設ページ上の対象製品検索の画面にて、対象の型番をクリックすることでご確認いただけます。</a:t>
          </a:r>
        </a:p>
        <a:p>
          <a:endParaRPr kumimoji="1" lang="ja-JP" altLang="en-US" sz="1400" kern="1200"/>
        </a:p>
        <a:p>
          <a:r>
            <a:rPr kumimoji="1" lang="en-US" altLang="ja-JP" sz="1100" kern="0">
              <a:solidFill>
                <a:schemeClr val="dk1"/>
              </a:solidFill>
              <a:effectLst/>
              <a:latin typeface="+mn-lt"/>
              <a:ea typeface="+mn-ea"/>
              <a:cs typeface="+mn-cs"/>
            </a:rPr>
            <a:t>※</a:t>
          </a:r>
          <a:r>
            <a:rPr kumimoji="1" lang="ja-JP" altLang="en-US" sz="1400" kern="1200"/>
            <a:t>目標価格との比較について、以下の点に注意してください。</a:t>
          </a:r>
        </a:p>
        <a:p>
          <a:r>
            <a:rPr kumimoji="1" lang="ja-JP" altLang="en-US" sz="1400" b="1" kern="1200"/>
            <a:t>パターン１</a:t>
          </a:r>
          <a:r>
            <a:rPr kumimoji="1" lang="ja-JP" altLang="en-US" sz="1400" kern="1200"/>
            <a:t>：再エネ発電設備の電力変換装置と一体型（ハイブリッド）の場合：</a:t>
          </a:r>
        </a:p>
        <a:p>
          <a:r>
            <a:rPr kumimoji="1" lang="ja-JP" altLang="en-US" sz="1400" kern="1200"/>
            <a:t>　　・家庭用蓄電システムに係る部分のみを切り分けられない場合は、目標価格との比較において</a:t>
          </a:r>
          <a:endParaRPr kumimoji="1" lang="en-US" altLang="ja-JP" sz="1400" kern="1200"/>
        </a:p>
        <a:p>
          <a:r>
            <a:rPr kumimoji="1" lang="ja-JP" altLang="en-US" sz="1400" b="1" kern="1200"/>
            <a:t>　　　当該</a:t>
          </a:r>
          <a:r>
            <a:rPr kumimoji="1" lang="ja-JP" altLang="en-US" sz="1400" b="1" u="sng" kern="1200"/>
            <a:t>電力変換装置の定格出力（系統側）</a:t>
          </a:r>
          <a:r>
            <a:rPr kumimoji="1" lang="en-US" altLang="ja-JP" sz="1400" b="1" u="sng" kern="1200"/>
            <a:t>1kW</a:t>
          </a:r>
          <a:r>
            <a:rPr kumimoji="1" lang="ja-JP" altLang="en-US" sz="1400" b="1" u="sng" kern="1200"/>
            <a:t>あたり</a:t>
          </a:r>
          <a:r>
            <a:rPr kumimoji="1" lang="en-US" altLang="ja-JP" sz="1400" b="1" u="sng" kern="1200"/>
            <a:t>2</a:t>
          </a:r>
          <a:r>
            <a:rPr kumimoji="1" lang="ja-JP" altLang="en-US" sz="1400" b="1" u="sng" kern="1200"/>
            <a:t>万円</a:t>
          </a:r>
          <a:r>
            <a:rPr kumimoji="1" lang="ja-JP" altLang="en-US" sz="1400" b="1" kern="1200"/>
            <a:t>を控除できる。</a:t>
          </a:r>
        </a:p>
        <a:p>
          <a:r>
            <a:rPr kumimoji="1" lang="ja-JP" altLang="en-US" sz="1400" kern="1200"/>
            <a:t>　　　（定格出力の小数点第二位以下は切り捨て）</a:t>
          </a:r>
        </a:p>
        <a:p>
          <a:r>
            <a:rPr kumimoji="1" lang="ja-JP" altLang="en-US" sz="1400" b="1" kern="1200"/>
            <a:t>パターン２</a:t>
          </a:r>
          <a:r>
            <a:rPr kumimoji="1" lang="ja-JP" altLang="en-US" sz="1400" kern="1200"/>
            <a:t>：系統連系保護装置等の認証で逆潮流機能を有する場合：</a:t>
          </a:r>
        </a:p>
        <a:p>
          <a:r>
            <a:rPr kumimoji="1" lang="ja-JP" altLang="en-US" sz="1400" kern="1200"/>
            <a:t>　　・目標価格との比較において、上記とは別に</a:t>
          </a:r>
          <a:r>
            <a:rPr kumimoji="1" lang="ja-JP" altLang="en-US" sz="1400" b="1" kern="1200"/>
            <a:t>当該</a:t>
          </a:r>
          <a:r>
            <a:rPr kumimoji="1" lang="ja-JP" altLang="en-US" sz="1400" b="1" u="sng" kern="1200"/>
            <a:t>電力変換装置の定格出力（系統側）</a:t>
          </a:r>
          <a:r>
            <a:rPr kumimoji="1" lang="en-US" altLang="ja-JP" sz="1400" b="1" u="sng" kern="1200"/>
            <a:t>1kW</a:t>
          </a:r>
          <a:r>
            <a:rPr kumimoji="1" lang="ja-JP" altLang="en-US" sz="1400" b="1" u="sng" kern="1200"/>
            <a:t>あたり</a:t>
          </a:r>
          <a:r>
            <a:rPr kumimoji="1" lang="en-US" altLang="ja-JP" sz="1400" b="1" u="sng" kern="1200"/>
            <a:t>1</a:t>
          </a:r>
          <a:r>
            <a:rPr kumimoji="1" lang="ja-JP" altLang="en-US" sz="1400" b="1" u="sng" kern="1200"/>
            <a:t>万円</a:t>
          </a:r>
          <a:r>
            <a:rPr kumimoji="1" lang="ja-JP" altLang="en-US" sz="1400" b="1" kern="1200"/>
            <a:t>を控除できる。</a:t>
          </a:r>
        </a:p>
        <a:p>
          <a:r>
            <a:rPr kumimoji="1" lang="ja-JP" altLang="en-US" sz="1400" kern="1200"/>
            <a:t>　　　（定格出力の小数点第二位以下は切り捨て）</a:t>
          </a:r>
          <a:endParaRPr kumimoji="1" lang="en-US" altLang="ja-JP" sz="14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kern="1200"/>
            <a:t>パターン３</a:t>
          </a:r>
          <a:r>
            <a:rPr kumimoji="1" lang="ja-JP" altLang="en-US" sz="1400" kern="1200"/>
            <a:t>：パターン１と２両方当てはまる場合、</a:t>
          </a:r>
          <a:r>
            <a:rPr kumimoji="1" lang="ja-JP" altLang="ja-JP" sz="1400" b="1">
              <a:solidFill>
                <a:schemeClr val="dk1"/>
              </a:solidFill>
              <a:effectLst/>
              <a:latin typeface="+mn-lt"/>
              <a:ea typeface="+mn-ea"/>
              <a:cs typeface="+mn-cs"/>
            </a:rPr>
            <a:t>当該</a:t>
          </a:r>
          <a:r>
            <a:rPr kumimoji="1" lang="ja-JP" altLang="ja-JP" sz="1400" b="1" u="sng">
              <a:solidFill>
                <a:schemeClr val="dk1"/>
              </a:solidFill>
              <a:effectLst/>
              <a:latin typeface="+mn-lt"/>
              <a:ea typeface="+mn-ea"/>
              <a:cs typeface="+mn-cs"/>
            </a:rPr>
            <a:t>電力変換装置の定格出力（系統側）</a:t>
          </a:r>
          <a:r>
            <a:rPr kumimoji="1" lang="en-US" altLang="ja-JP" sz="1400" b="1" u="sng">
              <a:solidFill>
                <a:schemeClr val="dk1"/>
              </a:solidFill>
              <a:effectLst/>
              <a:latin typeface="+mn-lt"/>
              <a:ea typeface="+mn-ea"/>
              <a:cs typeface="+mn-cs"/>
            </a:rPr>
            <a:t>1kW</a:t>
          </a:r>
          <a:r>
            <a:rPr kumimoji="1" lang="ja-JP" altLang="ja-JP" sz="1400" b="1" u="sng">
              <a:solidFill>
                <a:schemeClr val="dk1"/>
              </a:solidFill>
              <a:effectLst/>
              <a:latin typeface="+mn-lt"/>
              <a:ea typeface="+mn-ea"/>
              <a:cs typeface="+mn-cs"/>
            </a:rPr>
            <a:t>あたり</a:t>
          </a:r>
          <a:r>
            <a:rPr kumimoji="1" lang="en-US" altLang="ja-JP" sz="1400" b="1" u="sng">
              <a:solidFill>
                <a:schemeClr val="dk1"/>
              </a:solidFill>
              <a:effectLst/>
              <a:latin typeface="+mn-lt"/>
              <a:ea typeface="+mn-ea"/>
              <a:cs typeface="+mn-cs"/>
            </a:rPr>
            <a:t>3</a:t>
          </a:r>
          <a:r>
            <a:rPr kumimoji="1" lang="ja-JP" altLang="ja-JP" sz="1400" b="1" u="sng">
              <a:solidFill>
                <a:schemeClr val="dk1"/>
              </a:solidFill>
              <a:effectLst/>
              <a:latin typeface="+mn-lt"/>
              <a:ea typeface="+mn-ea"/>
              <a:cs typeface="+mn-cs"/>
            </a:rPr>
            <a:t>万円</a:t>
          </a:r>
          <a:r>
            <a:rPr kumimoji="1" lang="ja-JP" altLang="ja-JP" sz="1400" b="1">
              <a:solidFill>
                <a:schemeClr val="dk1"/>
              </a:solidFill>
              <a:effectLst/>
              <a:latin typeface="+mn-lt"/>
              <a:ea typeface="+mn-ea"/>
              <a:cs typeface="+mn-cs"/>
            </a:rPr>
            <a:t>を控除できる。</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2">
                <a:lumMod val="50000"/>
                <a:lumOff val="50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2">
                  <a:lumMod val="50000"/>
                  <a:lumOff val="50000"/>
                </a:schemeClr>
              </a:solidFill>
              <a:effectLst/>
              <a:latin typeface="+mn-lt"/>
              <a:ea typeface="+mn-ea"/>
              <a:cs typeface="+mn-cs"/>
            </a:rPr>
            <a:t>本計算ツールでは、上記の控除額を加味した目標価格が算出されるようになっております。</a:t>
          </a:r>
          <a:endParaRPr kumimoji="1" lang="en-US" altLang="ja-JP" sz="1400" b="1">
            <a:solidFill>
              <a:schemeClr val="tx2">
                <a:lumMod val="50000"/>
                <a:lumOff val="50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2">
                  <a:lumMod val="50000"/>
                  <a:lumOff val="50000"/>
                </a:schemeClr>
              </a:solidFill>
              <a:effectLst/>
              <a:latin typeface="+mn-lt"/>
              <a:ea typeface="+mn-ea"/>
              <a:cs typeface="+mn-cs"/>
            </a:rPr>
            <a:t>そのため、入力いただく購入価格は控除前の金額で入力を行ってください。</a:t>
          </a:r>
          <a:endParaRPr lang="ja-JP" altLang="ja-JP" sz="1400">
            <a:solidFill>
              <a:schemeClr val="tx2">
                <a:lumMod val="50000"/>
                <a:lumOff val="50000"/>
              </a:schemeClr>
            </a:solidFill>
            <a:effectLst/>
          </a:endParaRPr>
        </a:p>
        <a:p>
          <a:endParaRPr kumimoji="1" lang="ja-JP" altLang="en-US" sz="1400" kern="1200"/>
        </a:p>
      </xdr:txBody>
    </xdr:sp>
    <xdr:clientData/>
  </xdr:twoCellAnchor>
  <xdr:twoCellAnchor>
    <xdr:from>
      <xdr:col>2</xdr:col>
      <xdr:colOff>1343932</xdr:colOff>
      <xdr:row>14</xdr:row>
      <xdr:rowOff>399143</xdr:rowOff>
    </xdr:from>
    <xdr:to>
      <xdr:col>5</xdr:col>
      <xdr:colOff>834572</xdr:colOff>
      <xdr:row>19</xdr:row>
      <xdr:rowOff>84818</xdr:rowOff>
    </xdr:to>
    <xdr:cxnSp macro="">
      <xdr:nvCxnSpPr>
        <xdr:cNvPr id="5" name="直線コネクタ 4">
          <a:extLst>
            <a:ext uri="{FF2B5EF4-FFF2-40B4-BE49-F238E27FC236}">
              <a16:creationId xmlns:a16="http://schemas.microsoft.com/office/drawing/2014/main" id="{0D29DDC9-106C-CF0F-C96A-7268030C09EE}"/>
            </a:ext>
          </a:extLst>
        </xdr:cNvPr>
        <xdr:cNvCxnSpPr/>
      </xdr:nvCxnSpPr>
      <xdr:spPr>
        <a:xfrm flipV="1">
          <a:off x="3974646" y="8282214"/>
          <a:ext cx="2874283" cy="237989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battery.sii.or.jp/r7h/product-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5C77-97C7-4E97-888F-8C29E501A8CC}">
  <sheetPr codeName="Sheet1">
    <pageSetUpPr fitToPage="1"/>
  </sheetPr>
  <dimension ref="A1:V33"/>
  <sheetViews>
    <sheetView showGridLines="0" tabSelected="1" zoomScale="70" zoomScaleNormal="70" workbookViewId="0">
      <selection activeCell="C11" sqref="C11"/>
    </sheetView>
  </sheetViews>
  <sheetFormatPr defaultColWidth="8.58203125" defaultRowHeight="20" x14ac:dyDescent="0.55000000000000004"/>
  <cols>
    <col min="1" max="1" width="4" style="22" customWidth="1"/>
    <col min="2" max="2" width="30.5" style="22" customWidth="1"/>
    <col min="3" max="3" width="25.83203125" style="22" customWidth="1"/>
    <col min="4" max="5" width="9.25" style="22" customWidth="1"/>
    <col min="6" max="6" width="34.25" style="22" customWidth="1"/>
    <col min="7" max="7" width="25.83203125" style="22" customWidth="1"/>
    <col min="8" max="9" width="9.25" style="22" customWidth="1"/>
    <col min="10" max="10" width="4" style="22" customWidth="1"/>
    <col min="11" max="11" width="11.58203125" style="22" customWidth="1"/>
    <col min="12" max="12" width="27.5" style="15" hidden="1" customWidth="1"/>
    <col min="13" max="13" width="16.5" style="11" hidden="1" customWidth="1"/>
    <col min="14" max="14" width="19.5" style="11" hidden="1" customWidth="1"/>
    <col min="15" max="15" width="20.58203125" style="11" hidden="1" customWidth="1"/>
    <col min="16" max="17" width="8.58203125" style="22" hidden="1" customWidth="1"/>
    <col min="18" max="18" width="15.25" style="22" hidden="1" customWidth="1"/>
    <col min="19" max="19" width="17.75" style="22" hidden="1" customWidth="1"/>
    <col min="20" max="20" width="21" style="22" hidden="1" customWidth="1"/>
    <col min="21" max="21" width="8.58203125" style="22"/>
    <col min="22" max="22" width="19.75" style="22" customWidth="1"/>
    <col min="23" max="16384" width="8.58203125" style="22"/>
  </cols>
  <sheetData>
    <row r="1" spans="1:20" x14ac:dyDescent="0.55000000000000004">
      <c r="A1" s="21"/>
      <c r="B1" s="21"/>
      <c r="C1" s="21"/>
      <c r="D1" s="21"/>
      <c r="E1" s="21"/>
      <c r="F1" s="21"/>
      <c r="G1" s="21"/>
      <c r="H1" s="21"/>
      <c r="I1" s="21"/>
      <c r="J1" s="21"/>
      <c r="L1" s="57" t="s">
        <v>0</v>
      </c>
      <c r="M1" s="57"/>
      <c r="N1" s="57"/>
      <c r="O1" s="57"/>
      <c r="P1" s="57"/>
      <c r="Q1" s="57"/>
      <c r="R1" s="57"/>
      <c r="S1" s="57"/>
      <c r="T1" s="57"/>
    </row>
    <row r="2" spans="1:20" ht="134.25" customHeight="1" x14ac:dyDescent="0.55000000000000004">
      <c r="A2" s="21"/>
      <c r="B2" s="58" t="s">
        <v>1</v>
      </c>
      <c r="C2" s="58"/>
      <c r="D2" s="58"/>
      <c r="E2" s="58"/>
      <c r="F2" s="58"/>
      <c r="G2" s="58"/>
      <c r="H2" s="58"/>
      <c r="I2" s="58"/>
      <c r="J2" s="21"/>
      <c r="L2" s="22"/>
      <c r="M2" s="22"/>
      <c r="N2" s="22"/>
    </row>
    <row r="3" spans="1:20" ht="20.25" customHeight="1" x14ac:dyDescent="0.55000000000000004">
      <c r="A3" s="21"/>
      <c r="B3" s="21" t="s">
        <v>2</v>
      </c>
      <c r="C3" s="21"/>
      <c r="D3" s="21"/>
      <c r="E3" s="21"/>
      <c r="F3" s="21"/>
      <c r="G3" s="21"/>
      <c r="H3" s="21"/>
      <c r="I3" s="21"/>
      <c r="J3" s="21"/>
      <c r="L3" s="22"/>
      <c r="M3" s="22"/>
      <c r="N3" s="22"/>
    </row>
    <row r="4" spans="1:20" ht="53.65" customHeight="1" x14ac:dyDescent="0.55000000000000004">
      <c r="A4" s="21"/>
      <c r="B4" s="59" t="s">
        <v>3</v>
      </c>
      <c r="C4" s="60"/>
      <c r="D4" s="60"/>
      <c r="E4" s="60"/>
      <c r="F4" s="60"/>
      <c r="G4" s="60"/>
      <c r="H4" s="60"/>
      <c r="I4" s="61"/>
      <c r="J4" s="23"/>
      <c r="L4" s="22"/>
      <c r="M4" s="22"/>
      <c r="N4" s="22"/>
    </row>
    <row r="5" spans="1:20" s="25" customFormat="1" ht="30.4" customHeight="1" x14ac:dyDescent="0.55000000000000004">
      <c r="A5" s="24"/>
      <c r="B5" s="62" t="s">
        <v>4</v>
      </c>
      <c r="C5" s="63"/>
      <c r="D5" s="63"/>
      <c r="E5" s="63"/>
      <c r="F5" s="63"/>
      <c r="G5" s="63"/>
      <c r="H5" s="63"/>
      <c r="I5" s="64"/>
      <c r="J5" s="24"/>
      <c r="O5" s="19"/>
    </row>
    <row r="6" spans="1:20" ht="11.65" customHeight="1" x14ac:dyDescent="0.55000000000000004">
      <c r="A6" s="21"/>
      <c r="B6" s="65"/>
      <c r="C6" s="66"/>
      <c r="D6" s="66"/>
      <c r="E6" s="66"/>
      <c r="F6" s="66"/>
      <c r="G6" s="66"/>
      <c r="H6" s="66"/>
      <c r="I6" s="67"/>
      <c r="J6" s="21"/>
      <c r="L6" s="22"/>
      <c r="M6" s="22"/>
      <c r="N6" s="22"/>
    </row>
    <row r="7" spans="1:20" ht="29.65" customHeight="1" x14ac:dyDescent="0.55000000000000004">
      <c r="A7" s="21"/>
      <c r="B7" s="53" t="s">
        <v>5</v>
      </c>
      <c r="C7" s="53"/>
      <c r="D7" s="53"/>
      <c r="E7" s="53"/>
      <c r="F7" s="53"/>
      <c r="G7" s="53"/>
      <c r="H7" s="53"/>
      <c r="I7" s="53"/>
      <c r="J7" s="21"/>
      <c r="L7" s="22"/>
      <c r="M7" s="22"/>
      <c r="N7" s="22"/>
    </row>
    <row r="8" spans="1:20" ht="29.65" customHeight="1" x14ac:dyDescent="0.55000000000000004">
      <c r="A8" s="21"/>
      <c r="B8" s="69" t="s">
        <v>51</v>
      </c>
      <c r="C8" s="69"/>
      <c r="D8" s="45"/>
      <c r="E8" s="45"/>
      <c r="F8" s="69" t="s">
        <v>52</v>
      </c>
      <c r="G8" s="70"/>
      <c r="H8" s="45"/>
      <c r="I8" s="45"/>
      <c r="J8" s="21"/>
      <c r="L8" s="22"/>
      <c r="M8" s="22"/>
      <c r="N8" s="22"/>
    </row>
    <row r="9" spans="1:20" ht="22.5" customHeight="1" thickBot="1" x14ac:dyDescent="0.7">
      <c r="A9" s="21"/>
      <c r="B9" s="42" t="s">
        <v>6</v>
      </c>
      <c r="C9" s="43"/>
      <c r="D9" s="26"/>
      <c r="E9" s="26"/>
      <c r="F9" s="42" t="s">
        <v>7</v>
      </c>
      <c r="G9" s="44"/>
      <c r="H9" s="21"/>
      <c r="I9" s="21"/>
      <c r="J9" s="21"/>
      <c r="L9" s="15" t="s">
        <v>8</v>
      </c>
      <c r="R9" s="74" t="s">
        <v>9</v>
      </c>
      <c r="S9" s="75"/>
      <c r="T9" s="76"/>
    </row>
    <row r="10" spans="1:20" ht="95.65" customHeight="1" x14ac:dyDescent="0.55000000000000004">
      <c r="A10" s="21"/>
      <c r="B10" s="83" t="s">
        <v>10</v>
      </c>
      <c r="C10" s="83"/>
      <c r="D10" s="21"/>
      <c r="E10" s="21"/>
      <c r="F10" s="84" t="s">
        <v>11</v>
      </c>
      <c r="G10" s="84"/>
      <c r="H10" s="21"/>
      <c r="I10" s="21"/>
      <c r="J10" s="21"/>
      <c r="L10" s="9" t="s">
        <v>12</v>
      </c>
      <c r="M10" s="17">
        <f>ROUNDDOWN(C11,1)</f>
        <v>0</v>
      </c>
      <c r="N10" s="31" t="s">
        <v>13</v>
      </c>
      <c r="O10" s="32">
        <f>ROUNDDOWN(C12,1)</f>
        <v>0</v>
      </c>
      <c r="R10" s="16"/>
      <c r="S10" s="16" t="s">
        <v>14</v>
      </c>
      <c r="T10" s="16" t="s">
        <v>15</v>
      </c>
    </row>
    <row r="11" spans="1:20" ht="45.5" customHeight="1" x14ac:dyDescent="0.55000000000000004">
      <c r="A11" s="21"/>
      <c r="B11" s="34" t="s">
        <v>16</v>
      </c>
      <c r="C11" s="35"/>
      <c r="D11" s="21"/>
      <c r="E11" s="21"/>
      <c r="F11" s="34" t="s">
        <v>17</v>
      </c>
      <c r="G11" s="46"/>
      <c r="H11" s="21"/>
      <c r="I11" s="21"/>
      <c r="J11" s="21"/>
      <c r="L11" s="2" t="s">
        <v>18</v>
      </c>
      <c r="M11" s="3">
        <f>IF(C14="ハイブリッド",1,0)</f>
        <v>0</v>
      </c>
      <c r="N11" s="16" t="s">
        <v>19</v>
      </c>
      <c r="O11" s="4">
        <f>IF(C15=S11,1,0)</f>
        <v>0</v>
      </c>
      <c r="R11" s="16"/>
      <c r="S11" s="16" t="s">
        <v>20</v>
      </c>
      <c r="T11" s="16" t="s">
        <v>14</v>
      </c>
    </row>
    <row r="12" spans="1:20" ht="45.5" customHeight="1" x14ac:dyDescent="0.6">
      <c r="A12" s="21"/>
      <c r="B12" s="34" t="s">
        <v>21</v>
      </c>
      <c r="C12" s="35"/>
      <c r="D12" s="21"/>
      <c r="E12" s="21"/>
      <c r="F12" s="33"/>
      <c r="G12" s="27"/>
      <c r="H12" s="21"/>
      <c r="I12" s="28"/>
      <c r="J12" s="28"/>
      <c r="L12" s="2" t="s">
        <v>22</v>
      </c>
      <c r="M12" s="3">
        <v>20000</v>
      </c>
      <c r="N12" s="3" t="s">
        <v>23</v>
      </c>
      <c r="O12" s="4">
        <v>10000</v>
      </c>
      <c r="R12" s="16"/>
      <c r="S12" s="16" t="s">
        <v>24</v>
      </c>
      <c r="T12" s="16" t="s">
        <v>25</v>
      </c>
    </row>
    <row r="13" spans="1:20" ht="45.5" customHeight="1" x14ac:dyDescent="0.55000000000000004">
      <c r="A13" s="21"/>
      <c r="B13" s="34" t="s">
        <v>26</v>
      </c>
      <c r="C13" s="35"/>
      <c r="D13" s="21"/>
      <c r="E13" s="21"/>
      <c r="F13" s="54" t="s">
        <v>27</v>
      </c>
      <c r="G13" s="55"/>
      <c r="H13" s="21"/>
      <c r="I13" s="1"/>
      <c r="J13" s="21"/>
      <c r="L13" s="2" t="s">
        <v>28</v>
      </c>
      <c r="M13" s="3">
        <f>M11*M12*M10</f>
        <v>0</v>
      </c>
      <c r="N13" s="3" t="s">
        <v>29</v>
      </c>
      <c r="O13" s="4">
        <f>O11*O12*M10</f>
        <v>0</v>
      </c>
      <c r="R13" s="15"/>
      <c r="S13" s="11"/>
      <c r="T13" s="16" t="s">
        <v>30</v>
      </c>
    </row>
    <row r="14" spans="1:20" ht="45.5" customHeight="1" thickBot="1" x14ac:dyDescent="0.6">
      <c r="A14" s="21"/>
      <c r="B14" s="34" t="s">
        <v>15</v>
      </c>
      <c r="C14" s="36" t="s">
        <v>14</v>
      </c>
      <c r="D14" s="21"/>
      <c r="E14" s="21"/>
      <c r="F14" s="56"/>
      <c r="G14" s="56"/>
      <c r="H14" s="21"/>
      <c r="I14" s="1"/>
      <c r="J14" s="1"/>
      <c r="L14" s="5" t="s">
        <v>31</v>
      </c>
      <c r="M14" s="6">
        <f>M13+O13</f>
        <v>0</v>
      </c>
      <c r="N14" s="7"/>
      <c r="O14" s="8"/>
    </row>
    <row r="15" spans="1:20" ht="45.5" customHeight="1" thickBot="1" x14ac:dyDescent="0.6">
      <c r="A15" s="21"/>
      <c r="B15" s="34" t="s">
        <v>32</v>
      </c>
      <c r="C15" s="37" t="s">
        <v>14</v>
      </c>
      <c r="D15" s="21"/>
      <c r="E15" s="21"/>
      <c r="F15" s="29" t="s">
        <v>33</v>
      </c>
      <c r="G15" s="41"/>
      <c r="H15" s="85" t="str">
        <f>IF(OR(C17="", G15=""), "申請可否が表示されます", IF(C17&gt;=G15, "申請可", "申請不可"))</f>
        <v>申請可否が表示されます</v>
      </c>
      <c r="I15" s="86"/>
      <c r="J15" s="1"/>
      <c r="L15" s="9" t="s">
        <v>34</v>
      </c>
      <c r="M15" s="10">
        <v>125000</v>
      </c>
    </row>
    <row r="16" spans="1:20" ht="43.9" customHeight="1" thickBot="1" x14ac:dyDescent="0.65">
      <c r="A16" s="28"/>
      <c r="B16" s="28"/>
      <c r="C16" s="28"/>
      <c r="D16" s="28"/>
      <c r="E16" s="21"/>
      <c r="F16" s="47" t="s">
        <v>35</v>
      </c>
      <c r="G16" s="21"/>
      <c r="H16" s="21"/>
      <c r="I16" s="1"/>
      <c r="J16" s="1"/>
      <c r="L16" s="5" t="s">
        <v>36</v>
      </c>
      <c r="M16" s="12">
        <f>O10*M15</f>
        <v>0</v>
      </c>
    </row>
    <row r="17" spans="1:22" ht="45.5" customHeight="1" thickBot="1" x14ac:dyDescent="0.6">
      <c r="A17" s="21"/>
      <c r="B17" s="38" t="s">
        <v>37</v>
      </c>
      <c r="C17" s="39">
        <f>M17</f>
        <v>0</v>
      </c>
      <c r="D17" s="21"/>
      <c r="E17" s="21"/>
      <c r="F17" s="38" t="s">
        <v>38</v>
      </c>
      <c r="G17" s="40">
        <f>IF(H15="申請不可", "申請できません", MIN(G15*3/10, O23))</f>
        <v>0</v>
      </c>
      <c r="H17" s="21"/>
      <c r="I17" s="21"/>
      <c r="J17" s="1"/>
      <c r="L17" s="13" t="s">
        <v>39</v>
      </c>
      <c r="M17" s="14">
        <f>ROUNDDOWN(M16+M14,0)</f>
        <v>0</v>
      </c>
    </row>
    <row r="18" spans="1:22" ht="41.25" customHeight="1" x14ac:dyDescent="0.55000000000000004">
      <c r="A18" s="30"/>
      <c r="B18" s="47" t="s">
        <v>40</v>
      </c>
      <c r="C18" s="30"/>
      <c r="D18" s="30"/>
      <c r="E18" s="30"/>
      <c r="F18" s="68" t="s">
        <v>46</v>
      </c>
      <c r="G18" s="68"/>
      <c r="H18" s="21"/>
      <c r="I18" s="1"/>
      <c r="J18" s="1"/>
      <c r="L18" s="22"/>
      <c r="M18" s="22"/>
      <c r="N18" s="22"/>
      <c r="O18" s="22"/>
    </row>
    <row r="19" spans="1:22" ht="41.25" customHeight="1" x14ac:dyDescent="0.55000000000000004">
      <c r="A19" s="21"/>
      <c r="B19" s="21"/>
      <c r="C19" s="21"/>
      <c r="D19" s="21"/>
      <c r="E19" s="21"/>
      <c r="F19" s="21"/>
      <c r="G19" s="21"/>
      <c r="H19" s="21"/>
      <c r="I19" s="1"/>
      <c r="J19" s="1"/>
      <c r="L19" s="18" t="s">
        <v>41</v>
      </c>
      <c r="M19" s="18"/>
      <c r="N19" s="18"/>
      <c r="O19" s="18"/>
    </row>
    <row r="20" spans="1:22" ht="41.25" customHeight="1" thickBot="1" x14ac:dyDescent="0.6">
      <c r="A20" s="21"/>
      <c r="B20" s="21"/>
      <c r="C20" s="21"/>
      <c r="D20" s="21"/>
      <c r="E20" s="21"/>
      <c r="F20" s="21"/>
      <c r="G20" s="21"/>
      <c r="H20" s="21"/>
      <c r="I20" s="21"/>
      <c r="J20" s="21"/>
      <c r="L20" s="77" t="s">
        <v>42</v>
      </c>
      <c r="M20" s="78"/>
      <c r="N20" s="78"/>
      <c r="O20" s="48">
        <f>G11</f>
        <v>0</v>
      </c>
      <c r="U20" s="49" t="s">
        <v>50</v>
      </c>
    </row>
    <row r="21" spans="1:22" ht="41.25" customHeight="1" thickBot="1" x14ac:dyDescent="0.6">
      <c r="A21" s="21"/>
      <c r="B21" s="21"/>
      <c r="C21" s="21"/>
      <c r="D21" s="21"/>
      <c r="E21" s="21"/>
      <c r="F21" s="21"/>
      <c r="G21" s="21"/>
      <c r="H21" s="21"/>
      <c r="I21" s="21"/>
      <c r="J21" s="21"/>
      <c r="L21" s="79" t="s">
        <v>43</v>
      </c>
      <c r="M21" s="80"/>
      <c r="N21" s="80"/>
      <c r="O21" s="20">
        <f>O20*C13*10000</f>
        <v>0</v>
      </c>
      <c r="U21" s="50" t="s">
        <v>47</v>
      </c>
      <c r="V21" s="51">
        <f>ROUNDDOWN(G11*C13*10000,0)</f>
        <v>0</v>
      </c>
    </row>
    <row r="22" spans="1:22" ht="41.25" customHeight="1" x14ac:dyDescent="0.55000000000000004">
      <c r="A22" s="21"/>
      <c r="B22" s="21"/>
      <c r="C22" s="21"/>
      <c r="D22" s="21"/>
      <c r="E22" s="21"/>
      <c r="F22" s="21"/>
      <c r="G22" s="21"/>
      <c r="H22" s="21"/>
      <c r="I22" s="21"/>
      <c r="J22" s="21"/>
      <c r="L22" s="81" t="s">
        <v>44</v>
      </c>
      <c r="M22" s="82"/>
      <c r="N22" s="82"/>
      <c r="O22" s="10">
        <v>600000</v>
      </c>
      <c r="U22" s="50" t="s">
        <v>48</v>
      </c>
      <c r="V22" s="52">
        <f>ROUNDDOWN(G15*3/10,0)</f>
        <v>0</v>
      </c>
    </row>
    <row r="23" spans="1:22" ht="41.25" customHeight="1" thickBot="1" x14ac:dyDescent="0.6">
      <c r="A23" s="21"/>
      <c r="B23" s="21"/>
      <c r="C23" s="21"/>
      <c r="D23" s="21"/>
      <c r="E23" s="21"/>
      <c r="F23" s="21"/>
      <c r="G23" s="21"/>
      <c r="H23" s="21"/>
      <c r="I23" s="21"/>
      <c r="J23" s="21"/>
      <c r="L23" s="71" t="s">
        <v>45</v>
      </c>
      <c r="M23" s="72"/>
      <c r="N23" s="73"/>
      <c r="O23" s="12">
        <f>MIN(O21,O22)</f>
        <v>0</v>
      </c>
      <c r="U23" s="50" t="s">
        <v>49</v>
      </c>
      <c r="V23" s="52">
        <v>600000</v>
      </c>
    </row>
    <row r="24" spans="1:22" ht="41.25" customHeight="1" x14ac:dyDescent="0.55000000000000004"/>
    <row r="25" spans="1:22" ht="41.25" customHeight="1" x14ac:dyDescent="0.55000000000000004">
      <c r="F25" s="49"/>
    </row>
    <row r="26" spans="1:22" ht="41.25" customHeight="1" x14ac:dyDescent="0.55000000000000004"/>
    <row r="27" spans="1:22" ht="41.25" customHeight="1" x14ac:dyDescent="0.55000000000000004"/>
    <row r="28" spans="1:22" ht="41.25" customHeight="1" x14ac:dyDescent="0.55000000000000004"/>
    <row r="29" spans="1:22" ht="41.25" customHeight="1" x14ac:dyDescent="0.55000000000000004"/>
    <row r="30" spans="1:22" ht="41.25" customHeight="1" x14ac:dyDescent="0.55000000000000004"/>
    <row r="31" spans="1:22" ht="41.25" customHeight="1" x14ac:dyDescent="0.55000000000000004"/>
    <row r="32" spans="1:22" ht="41.25" customHeight="1" x14ac:dyDescent="0.55000000000000004"/>
    <row r="33" ht="41.25" customHeight="1" x14ac:dyDescent="0.55000000000000004"/>
  </sheetData>
  <sheetProtection algorithmName="SHA-512" hashValue="Ust9L2yJqJ70epszm54sKT/nzs+mkSHEI2woCHX14pCprIzfteh690nbSvhUiK2+Gy8vGXutygEiHpZ2G6v5Tg==" saltValue="Xho7sKu/uT/8ZCeKEm11pQ==" spinCount="100000" sheet="1" objects="1" scenarios="1"/>
  <mergeCells count="18">
    <mergeCell ref="F18:G18"/>
    <mergeCell ref="B8:C8"/>
    <mergeCell ref="F8:G8"/>
    <mergeCell ref="L23:N23"/>
    <mergeCell ref="R9:T9"/>
    <mergeCell ref="L20:N20"/>
    <mergeCell ref="L21:N21"/>
    <mergeCell ref="L22:N22"/>
    <mergeCell ref="B10:C10"/>
    <mergeCell ref="F10:G10"/>
    <mergeCell ref="H15:I15"/>
    <mergeCell ref="B7:I7"/>
    <mergeCell ref="F13:G14"/>
    <mergeCell ref="L1:T1"/>
    <mergeCell ref="B2:I2"/>
    <mergeCell ref="B4:I4"/>
    <mergeCell ref="B5:I5"/>
    <mergeCell ref="B6:I6"/>
  </mergeCells>
  <phoneticPr fontId="2"/>
  <conditionalFormatting sqref="C11:C15">
    <cfRule type="containsBlanks" dxfId="6" priority="7">
      <formula>LEN(TRIM(C11))=0</formula>
    </cfRule>
    <cfRule type="cellIs" dxfId="5" priority="10" operator="equal">
      <formula>""""""</formula>
    </cfRule>
  </conditionalFormatting>
  <conditionalFormatting sqref="C14:C15">
    <cfRule type="containsText" dxfId="4" priority="5" operator="containsText" text="選択してください">
      <formula>NOT(ISERROR(SEARCH("選択してください",C14)))</formula>
    </cfRule>
  </conditionalFormatting>
  <conditionalFormatting sqref="G11">
    <cfRule type="containsBlanks" dxfId="3" priority="1">
      <formula>LEN(TRIM(G11))=0</formula>
    </cfRule>
    <cfRule type="cellIs" dxfId="2" priority="2" operator="equal">
      <formula>""""""</formula>
    </cfRule>
  </conditionalFormatting>
  <conditionalFormatting sqref="G15">
    <cfRule type="containsBlanks" dxfId="1" priority="3">
      <formula>LEN(TRIM(G15))=0</formula>
    </cfRule>
  </conditionalFormatting>
  <conditionalFormatting sqref="H15:I15">
    <cfRule type="containsText" dxfId="0" priority="11" operator="containsText" text="申請不可">
      <formula>NOT(ISERROR(SEARCH("申請不可",H15)))</formula>
    </cfRule>
  </conditionalFormatting>
  <dataValidations count="4">
    <dataValidation type="custom" operator="greaterThanOrEqual" allowBlank="1" showInputMessage="1" showErrorMessage="1" error="小数点第二位以下は切り捨てて入力してください" sqref="C11:C13" xr:uid="{DD8FDF14-B89E-4CE2-8C50-F7A395B7EFAA}">
      <formula1>C11*10=INT(C11*10)</formula1>
    </dataValidation>
    <dataValidation type="list" allowBlank="1" showInputMessage="1" showErrorMessage="1" sqref="C15" xr:uid="{55FB7843-4CE8-45B3-9088-FB3855929389}">
      <formula1>$S$10:$S$12</formula1>
    </dataValidation>
    <dataValidation type="list" allowBlank="1" showInputMessage="1" showErrorMessage="1" sqref="C14" xr:uid="{975BFE47-138B-442D-941A-8A1C57E065E8}">
      <formula1>$T$11:$T$13</formula1>
    </dataValidation>
    <dataValidation operator="greaterThanOrEqual" allowBlank="1" showInputMessage="1" showErrorMessage="1" error="小数点第3位以下は切り捨てて入力してください" sqref="G11" xr:uid="{F7044F47-E218-428B-898F-8A21F91D9CDA}"/>
  </dataValidations>
  <hyperlinks>
    <hyperlink ref="B5" r:id="rId1" xr:uid="{18A6E72E-7A10-4E9D-B116-331A5B12DF01}"/>
  </hyperlinks>
  <pageMargins left="0.59055118110236227" right="0" top="0.59055118110236227" bottom="0" header="0.31496062992125984" footer="0.31496062992125984"/>
  <pageSetup paperSize="9" scale="56"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F09DE8A7FE5DE4987EEE3C9DA7168AD" ma:contentTypeVersion="12" ma:contentTypeDescription="新しいドキュメントを作成します。" ma:contentTypeScope="" ma:versionID="65cc82cc3f4e39ade3c77e7e3f1eda24">
  <xsd:schema xmlns:xsd="http://www.w3.org/2001/XMLSchema" xmlns:xs="http://www.w3.org/2001/XMLSchema" xmlns:p="http://schemas.microsoft.com/office/2006/metadata/properties" xmlns:ns2="cdb8b1e3-a790-4d3a-8a2f-8bcfa94f9ac8" xmlns:ns3="ee24bc09-844f-4d15-9c35-40f175b0b400" targetNamespace="http://schemas.microsoft.com/office/2006/metadata/properties" ma:root="true" ma:fieldsID="eacd00124e472392c82e764c31c5436f" ns2:_="" ns3:_="">
    <xsd:import namespace="cdb8b1e3-a790-4d3a-8a2f-8bcfa94f9ac8"/>
    <xsd:import namespace="ee24bc09-844f-4d15-9c35-40f175b0b4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8b1e3-a790-4d3a-8a2f-8bcfa94f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24bc09-844f-4d15-9c35-40f175b0b40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4b4bb4-9634-4a81-af92-958e127de842}" ma:internalName="TaxCatchAll" ma:showField="CatchAllData" ma:web="ee24bc09-844f-4d15-9c35-40f175b0b4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e24bc09-844f-4d15-9c35-40f175b0b400" xsi:nil="true"/>
    <lcf76f155ced4ddcb4097134ff3c332f xmlns="cdb8b1e3-a790-4d3a-8a2f-8bcfa94f9a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ECB099-670D-4A25-A526-2E4C1E2DE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8b1e3-a790-4d3a-8a2f-8bcfa94f9ac8"/>
    <ds:schemaRef ds:uri="ee24bc09-844f-4d15-9c35-40f175b0b4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09E46C-06F5-41B3-802C-C85C0D844F7D}">
  <ds:schemaRefs>
    <ds:schemaRef ds:uri="http://schemas.microsoft.com/sharepoint/v3/contenttype/forms"/>
  </ds:schemaRefs>
</ds:datastoreItem>
</file>

<file path=customXml/itemProps3.xml><?xml version="1.0" encoding="utf-8"?>
<ds:datastoreItem xmlns:ds="http://schemas.openxmlformats.org/officeDocument/2006/customXml" ds:itemID="{B2A25578-A898-4C32-9C25-0CB4773ECA65}">
  <ds:schemaRefs>
    <ds:schemaRef ds:uri="http://schemas.microsoft.com/office/2006/metadata/properties"/>
    <ds:schemaRef ds:uri="http://schemas.microsoft.com/office/infopath/2007/PartnerControls"/>
    <ds:schemaRef ds:uri="ee24bc09-844f-4d15-9c35-40f175b0b400"/>
    <ds:schemaRef ds:uri="cdb8b1e3-a790-4d3a-8a2f-8bcfa94f9a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計算ツール</vt:lpstr>
      <vt:lpstr>計算ツール!Print_Area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2024-04-09T08:43:20Z</dcterms:created>
  <dcterms:modified xsi:type="dcterms:W3CDTF">2026-04-30T06:37:33Z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0x0101007F09DE8A7FE5DE4987EEE3C9DA7168AD</vt:lpwstr>
  </property>
</Properties>
</file>